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销价表" sheetId="5" r:id="rId1"/>
    <sheet name="峰谷表" sheetId="7" r:id="rId2"/>
  </sheets>
  <calcPr calcId="144525"/>
</workbook>
</file>

<file path=xl/sharedStrings.xml><?xml version="1.0" encoding="utf-8"?>
<sst xmlns="http://schemas.openxmlformats.org/spreadsheetml/2006/main" count="55" uniqueCount="39">
  <si>
    <r>
      <t>附件</t>
    </r>
    <r>
      <rPr>
        <sz val="14"/>
        <rFont val="黑体"/>
        <charset val="134"/>
      </rPr>
      <t>2</t>
    </r>
  </si>
  <si>
    <t>陕西电网销售电价表（不含榆林）</t>
  </si>
  <si>
    <r>
      <rPr>
        <sz val="13"/>
        <rFont val="黑体"/>
        <charset val="134"/>
      </rPr>
      <t>用</t>
    </r>
    <r>
      <rPr>
        <sz val="13"/>
        <rFont val="Times New Roman"/>
        <charset val="134"/>
      </rPr>
      <t xml:space="preserve">  </t>
    </r>
    <r>
      <rPr>
        <sz val="13"/>
        <rFont val="黑体"/>
        <charset val="134"/>
      </rPr>
      <t>电</t>
    </r>
    <r>
      <rPr>
        <sz val="13"/>
        <rFont val="Times New Roman"/>
        <charset val="134"/>
      </rPr>
      <t xml:space="preserve">  </t>
    </r>
    <r>
      <rPr>
        <sz val="13"/>
        <rFont val="黑体"/>
        <charset val="134"/>
      </rPr>
      <t>分</t>
    </r>
    <r>
      <rPr>
        <sz val="13"/>
        <rFont val="Times New Roman"/>
        <charset val="134"/>
      </rPr>
      <t xml:space="preserve">  </t>
    </r>
    <r>
      <rPr>
        <sz val="13"/>
        <rFont val="黑体"/>
        <charset val="134"/>
      </rPr>
      <t>类</t>
    </r>
  </si>
  <si>
    <r>
      <t>电度电价（元</t>
    </r>
    <r>
      <rPr>
        <sz val="13"/>
        <rFont val="Times New Roman"/>
        <charset val="134"/>
      </rPr>
      <t>/</t>
    </r>
    <r>
      <rPr>
        <sz val="13"/>
        <rFont val="黑体"/>
        <charset val="134"/>
      </rPr>
      <t>千瓦时）</t>
    </r>
  </si>
  <si>
    <t>容（需）量电价</t>
  </si>
  <si>
    <r>
      <t>不满</t>
    </r>
    <r>
      <rPr>
        <sz val="13"/>
        <rFont val="Times New Roman"/>
        <charset val="134"/>
      </rPr>
      <t>1</t>
    </r>
    <r>
      <rPr>
        <sz val="13"/>
        <rFont val="黑体"/>
        <charset val="134"/>
      </rPr>
      <t>千伏</t>
    </r>
  </si>
  <si>
    <r>
      <t>1~10</t>
    </r>
    <r>
      <rPr>
        <sz val="13"/>
        <rFont val="黑体"/>
        <charset val="134"/>
      </rPr>
      <t>（</t>
    </r>
    <r>
      <rPr>
        <sz val="13"/>
        <rFont val="Times New Roman"/>
        <charset val="134"/>
      </rPr>
      <t>20</t>
    </r>
    <r>
      <rPr>
        <sz val="13"/>
        <rFont val="黑体"/>
        <charset val="134"/>
      </rPr>
      <t>）千伏</t>
    </r>
  </si>
  <si>
    <r>
      <t xml:space="preserve">35 </t>
    </r>
    <r>
      <rPr>
        <sz val="13"/>
        <rFont val="黑体"/>
        <charset val="134"/>
      </rPr>
      <t>千伏</t>
    </r>
  </si>
  <si>
    <r>
      <t xml:space="preserve">110 </t>
    </r>
    <r>
      <rPr>
        <sz val="13"/>
        <rFont val="黑体"/>
        <charset val="134"/>
      </rPr>
      <t>千伏</t>
    </r>
  </si>
  <si>
    <r>
      <t>220</t>
    </r>
    <r>
      <rPr>
        <sz val="13"/>
        <rFont val="黑体"/>
        <charset val="134"/>
      </rPr>
      <t>千伏及以上</t>
    </r>
  </si>
  <si>
    <r>
      <t>最大需量</t>
    </r>
    <r>
      <rPr>
        <sz val="13"/>
        <rFont val="Times New Roman"/>
        <charset val="134"/>
      </rPr>
      <t xml:space="preserve">
</t>
    </r>
    <r>
      <rPr>
        <sz val="13"/>
        <rFont val="黑体"/>
        <charset val="134"/>
      </rPr>
      <t>（元</t>
    </r>
    <r>
      <rPr>
        <sz val="13"/>
        <rFont val="Times New Roman"/>
        <charset val="134"/>
      </rPr>
      <t>/</t>
    </r>
    <r>
      <rPr>
        <sz val="13"/>
        <rFont val="黑体"/>
        <charset val="134"/>
      </rPr>
      <t>千瓦</t>
    </r>
    <r>
      <rPr>
        <sz val="13"/>
        <rFont val="Times New Roman"/>
        <charset val="134"/>
      </rPr>
      <t>·</t>
    </r>
    <r>
      <rPr>
        <sz val="13"/>
        <rFont val="黑体"/>
        <charset val="134"/>
      </rPr>
      <t>月）</t>
    </r>
  </si>
  <si>
    <r>
      <t>变压器容量</t>
    </r>
    <r>
      <rPr>
        <sz val="13"/>
        <rFont val="Times New Roman"/>
        <charset val="134"/>
      </rPr>
      <t xml:space="preserve">
</t>
    </r>
    <r>
      <rPr>
        <sz val="13"/>
        <rFont val="黑体"/>
        <charset val="134"/>
      </rPr>
      <t>（元</t>
    </r>
    <r>
      <rPr>
        <sz val="13"/>
        <rFont val="Times New Roman"/>
        <charset val="134"/>
      </rPr>
      <t>/</t>
    </r>
    <r>
      <rPr>
        <sz val="13"/>
        <rFont val="黑体"/>
        <charset val="134"/>
      </rPr>
      <t>千伏安</t>
    </r>
    <r>
      <rPr>
        <sz val="13"/>
        <rFont val="Times New Roman"/>
        <charset val="134"/>
      </rPr>
      <t>·</t>
    </r>
    <r>
      <rPr>
        <sz val="13"/>
        <rFont val="黑体"/>
        <charset val="134"/>
      </rPr>
      <t>月）</t>
    </r>
  </si>
  <si>
    <t>一、居民生活用电</t>
  </si>
  <si>
    <r>
      <rPr>
        <sz val="13"/>
        <rFont val="仿宋"/>
        <charset val="134"/>
      </rPr>
      <t>二、农业生产用电</t>
    </r>
  </si>
  <si>
    <r>
      <t xml:space="preserve">   </t>
    </r>
    <r>
      <rPr>
        <sz val="13"/>
        <rFont val="仿宋"/>
        <charset val="134"/>
      </rPr>
      <t>其中：农业排灌用电</t>
    </r>
  </si>
  <si>
    <r>
      <t xml:space="preserve">                </t>
    </r>
    <r>
      <rPr>
        <sz val="13"/>
        <rFont val="仿宋"/>
        <charset val="134"/>
      </rPr>
      <t>深井、高扬程农业排灌用电</t>
    </r>
  </si>
  <si>
    <r>
      <t>50</t>
    </r>
    <r>
      <rPr>
        <sz val="13"/>
        <color indexed="8"/>
        <rFont val="仿宋"/>
        <charset val="134"/>
      </rPr>
      <t>米</t>
    </r>
    <r>
      <rPr>
        <sz val="13"/>
        <color indexed="8"/>
        <rFont val="Times New Roman"/>
        <charset val="134"/>
      </rPr>
      <t>—100</t>
    </r>
    <r>
      <rPr>
        <sz val="13"/>
        <color indexed="8"/>
        <rFont val="仿宋"/>
        <charset val="134"/>
      </rPr>
      <t>米</t>
    </r>
  </si>
  <si>
    <r>
      <t>100</t>
    </r>
    <r>
      <rPr>
        <sz val="13"/>
        <color indexed="8"/>
        <rFont val="仿宋"/>
        <charset val="134"/>
      </rPr>
      <t>米以上</t>
    </r>
    <r>
      <rPr>
        <sz val="13"/>
        <color indexed="8"/>
        <rFont val="Times New Roman"/>
        <charset val="134"/>
      </rPr>
      <t>—300</t>
    </r>
    <r>
      <rPr>
        <sz val="13"/>
        <color indexed="8"/>
        <rFont val="仿宋"/>
        <charset val="134"/>
      </rPr>
      <t>米</t>
    </r>
  </si>
  <si>
    <r>
      <t>300</t>
    </r>
    <r>
      <rPr>
        <sz val="13"/>
        <color indexed="8"/>
        <rFont val="仿宋"/>
        <charset val="134"/>
      </rPr>
      <t>米以上</t>
    </r>
  </si>
  <si>
    <r>
      <rPr>
        <sz val="13"/>
        <rFont val="仿宋"/>
        <charset val="134"/>
      </rPr>
      <t>三、工商业及其它用电</t>
    </r>
  </si>
  <si>
    <r>
      <t xml:space="preserve">   </t>
    </r>
    <r>
      <rPr>
        <sz val="13"/>
        <rFont val="仿宋"/>
        <charset val="134"/>
      </rPr>
      <t>其中：大工业生产用电</t>
    </r>
  </si>
  <si>
    <r>
      <t xml:space="preserve">               </t>
    </r>
    <r>
      <rPr>
        <sz val="13"/>
        <rFont val="仿宋"/>
        <charset val="134"/>
      </rPr>
      <t>一般工商业及其它用电</t>
    </r>
  </si>
  <si>
    <r>
      <t>注：</t>
    </r>
    <r>
      <rPr>
        <sz val="13"/>
        <color indexed="8"/>
        <rFont val="Times New Roman"/>
        <charset val="134"/>
      </rPr>
      <t>1.</t>
    </r>
    <r>
      <rPr>
        <sz val="13"/>
        <color indexed="8"/>
        <rFont val="仿宋"/>
        <charset val="134"/>
      </rPr>
      <t>上表所列价格，除农业生产用电类中农业排灌和深井、高扬程农业排灌用电外</t>
    </r>
    <r>
      <rPr>
        <sz val="13"/>
        <color indexed="8"/>
        <rFont val="Times New Roman"/>
        <charset val="134"/>
      </rPr>
      <t>,</t>
    </r>
    <r>
      <rPr>
        <sz val="13"/>
        <color indexed="8"/>
        <rFont val="仿宋"/>
        <charset val="134"/>
      </rPr>
      <t>均含农网还贷资金</t>
    </r>
    <r>
      <rPr>
        <sz val="13"/>
        <color indexed="8"/>
        <rFont val="Times New Roman"/>
        <charset val="134"/>
      </rPr>
      <t>2</t>
    </r>
    <r>
      <rPr>
        <sz val="13"/>
        <color indexed="8"/>
        <rFont val="仿宋"/>
        <charset val="134"/>
      </rPr>
      <t>分钱和国家重大水利工程建设基金</t>
    </r>
    <r>
      <rPr>
        <sz val="13"/>
        <color indexed="8"/>
        <rFont val="Times New Roman"/>
        <charset val="134"/>
      </rPr>
      <t>0.1125</t>
    </r>
    <r>
      <rPr>
        <sz val="13"/>
        <color indexed="8"/>
        <rFont val="仿宋"/>
        <charset val="134"/>
      </rPr>
      <t>分钱。除居民生活用电和农业生产用电类外，均含可再生能源电价附加</t>
    </r>
    <r>
      <rPr>
        <sz val="13"/>
        <color indexed="8"/>
        <rFont val="Times New Roman"/>
        <charset val="134"/>
      </rPr>
      <t>1.9</t>
    </r>
    <r>
      <rPr>
        <sz val="13"/>
        <color indexed="8"/>
        <rFont val="仿宋"/>
        <charset val="134"/>
      </rPr>
      <t>分钱。除农业生产用电类外，均含大中型水库移民后期扶持基金</t>
    </r>
    <r>
      <rPr>
        <sz val="13"/>
        <color indexed="8"/>
        <rFont val="Times New Roman"/>
        <charset val="134"/>
      </rPr>
      <t>0.62</t>
    </r>
    <r>
      <rPr>
        <sz val="13"/>
        <color indexed="8"/>
        <rFont val="仿宋"/>
        <charset val="134"/>
      </rPr>
      <t>分钱。</t>
    </r>
  </si>
  <si>
    <r>
      <t xml:space="preserve">        2.</t>
    </r>
    <r>
      <rPr>
        <sz val="13"/>
        <color indexed="8"/>
        <rFont val="仿宋"/>
        <charset val="134"/>
      </rPr>
      <t>对已下放地方核工业铀扩散厂和堆化工厂生产用电价格，按上表所列分类价格降低</t>
    </r>
    <r>
      <rPr>
        <sz val="13"/>
        <color indexed="8"/>
        <rFont val="Times New Roman"/>
        <charset val="134"/>
      </rPr>
      <t>1.7</t>
    </r>
    <r>
      <rPr>
        <sz val="13"/>
        <color indexed="8"/>
        <rFont val="仿宋"/>
        <charset val="134"/>
      </rPr>
      <t>分钱执行。抗灾救灾用电按上表所列分类价格降低</t>
    </r>
    <r>
      <rPr>
        <sz val="13"/>
        <color indexed="8"/>
        <rFont val="Times New Roman"/>
        <charset val="134"/>
      </rPr>
      <t>2</t>
    </r>
    <r>
      <rPr>
        <sz val="13"/>
        <color indexed="8"/>
        <rFont val="仿宋"/>
        <charset val="134"/>
      </rPr>
      <t>分钱执行。</t>
    </r>
  </si>
  <si>
    <r>
      <t>附件</t>
    </r>
    <r>
      <rPr>
        <sz val="16"/>
        <rFont val="黑体"/>
        <charset val="134"/>
      </rPr>
      <t>3</t>
    </r>
  </si>
  <si>
    <t>陕西电网峰谷分时销售电价表（不含榆林）</t>
  </si>
  <si>
    <r>
      <rPr>
        <sz val="13"/>
        <rFont val="仿宋"/>
        <charset val="134"/>
      </rPr>
      <t>单位：元</t>
    </r>
    <r>
      <rPr>
        <sz val="13"/>
        <rFont val="Times New Roman"/>
        <charset val="134"/>
      </rPr>
      <t>/</t>
    </r>
    <r>
      <rPr>
        <sz val="13"/>
        <rFont val="仿宋"/>
        <charset val="134"/>
      </rPr>
      <t>千瓦时</t>
    </r>
  </si>
  <si>
    <r>
      <rPr>
        <sz val="13"/>
        <rFont val="黑体"/>
        <charset val="134"/>
      </rPr>
      <t>用电分类</t>
    </r>
  </si>
  <si>
    <r>
      <t>35</t>
    </r>
    <r>
      <rPr>
        <sz val="13"/>
        <rFont val="黑体"/>
        <charset val="134"/>
      </rPr>
      <t>千伏</t>
    </r>
  </si>
  <si>
    <r>
      <t>110</t>
    </r>
    <r>
      <rPr>
        <sz val="13"/>
        <rFont val="黑体"/>
        <charset val="134"/>
      </rPr>
      <t>千伏</t>
    </r>
  </si>
  <si>
    <r>
      <rPr>
        <sz val="13"/>
        <rFont val="黑体"/>
        <charset val="134"/>
      </rPr>
      <t>高峰</t>
    </r>
  </si>
  <si>
    <r>
      <rPr>
        <sz val="13"/>
        <rFont val="黑体"/>
        <charset val="134"/>
      </rPr>
      <t>平段</t>
    </r>
  </si>
  <si>
    <r>
      <rPr>
        <sz val="13"/>
        <rFont val="黑体"/>
        <charset val="134"/>
      </rPr>
      <t>低谷</t>
    </r>
  </si>
  <si>
    <t>一、农业生产用电</t>
  </si>
  <si>
    <r>
      <rPr>
        <sz val="14"/>
        <rFont val="仿宋"/>
        <charset val="134"/>
      </rPr>
      <t>二、工商业及其它用电</t>
    </r>
  </si>
  <si>
    <r>
      <t xml:space="preserve">   </t>
    </r>
    <r>
      <rPr>
        <sz val="14"/>
        <rFont val="仿宋"/>
        <charset val="134"/>
      </rPr>
      <t>其中：大工业生产用电</t>
    </r>
  </si>
  <si>
    <r>
      <rPr>
        <sz val="14"/>
        <color indexed="8"/>
        <rFont val="仿宋"/>
        <charset val="134"/>
      </rPr>
      <t>注：</t>
    </r>
    <r>
      <rPr>
        <sz val="14"/>
        <color indexed="8"/>
        <rFont val="Times New Roman"/>
        <charset val="134"/>
      </rPr>
      <t>1</t>
    </r>
    <r>
      <rPr>
        <sz val="14"/>
        <color indexed="8"/>
        <rFont val="仿宋"/>
        <charset val="134"/>
      </rPr>
      <t>．上表所列价格，各类用电均含农网还贷资金</t>
    </r>
    <r>
      <rPr>
        <sz val="14"/>
        <color indexed="8"/>
        <rFont val="Times New Roman"/>
        <charset val="134"/>
      </rPr>
      <t>2</t>
    </r>
    <r>
      <rPr>
        <sz val="14"/>
        <color indexed="8"/>
        <rFont val="仿宋"/>
        <charset val="134"/>
      </rPr>
      <t>分钱和国家重大水利工程建设基金</t>
    </r>
    <r>
      <rPr>
        <sz val="14"/>
        <color indexed="8"/>
        <rFont val="Times New Roman"/>
        <charset val="134"/>
      </rPr>
      <t>0.1125</t>
    </r>
    <r>
      <rPr>
        <sz val="14"/>
        <color indexed="8"/>
        <rFont val="仿宋"/>
        <charset val="134"/>
      </rPr>
      <t>分钱。除农业生产用电外，均含大中型水库移民后期扶持基金</t>
    </r>
    <r>
      <rPr>
        <sz val="14"/>
        <color indexed="8"/>
        <rFont val="Times New Roman"/>
        <charset val="134"/>
      </rPr>
      <t>0.62</t>
    </r>
    <r>
      <rPr>
        <sz val="14"/>
        <color indexed="8"/>
        <rFont val="仿宋"/>
        <charset val="134"/>
      </rPr>
      <t>分钱，可再生能源电价附加</t>
    </r>
    <r>
      <rPr>
        <sz val="14"/>
        <color indexed="8"/>
        <rFont val="Times New Roman"/>
        <charset val="134"/>
      </rPr>
      <t>1.9</t>
    </r>
    <r>
      <rPr>
        <sz val="14"/>
        <color indexed="8"/>
        <rFont val="仿宋"/>
        <charset val="134"/>
      </rPr>
      <t>分钱。</t>
    </r>
  </si>
  <si>
    <r>
      <t xml:space="preserve">         2</t>
    </r>
    <r>
      <rPr>
        <sz val="14"/>
        <color indexed="8"/>
        <rFont val="仿宋"/>
        <charset val="134"/>
      </rPr>
      <t>．对已下放地方核工业铀扩散厂和堆化工厂生产用电价格，按上表所列分类价格降低</t>
    </r>
    <r>
      <rPr>
        <sz val="14"/>
        <color indexed="8"/>
        <rFont val="Times New Roman"/>
        <charset val="134"/>
      </rPr>
      <t>1.7</t>
    </r>
    <r>
      <rPr>
        <sz val="14"/>
        <color indexed="8"/>
        <rFont val="仿宋"/>
        <charset val="134"/>
      </rPr>
      <t>分钱执行。抗灾救灾用电按上表所列分类价格降低</t>
    </r>
    <r>
      <rPr>
        <sz val="14"/>
        <color indexed="8"/>
        <rFont val="Times New Roman"/>
        <charset val="134"/>
      </rPr>
      <t>2</t>
    </r>
    <r>
      <rPr>
        <sz val="14"/>
        <color indexed="8"/>
        <rFont val="仿宋"/>
        <charset val="134"/>
      </rPr>
      <t>分钱执行。</t>
    </r>
  </si>
  <si>
    <r>
      <t xml:space="preserve">         3.</t>
    </r>
    <r>
      <rPr>
        <sz val="14"/>
        <color indexed="8"/>
        <rFont val="仿宋"/>
        <charset val="134"/>
      </rPr>
      <t>变压器容量在</t>
    </r>
    <r>
      <rPr>
        <sz val="14"/>
        <color indexed="8"/>
        <rFont val="Times New Roman"/>
        <charset val="134"/>
      </rPr>
      <t>315</t>
    </r>
    <r>
      <rPr>
        <sz val="14"/>
        <color indexed="8"/>
        <rFont val="仿宋"/>
        <charset val="134"/>
      </rPr>
      <t>千伏安及以上的一般工商业及其他用户可选择执行表中大工业生产用电两部制电价；一般工商业及其他用户可选择执行表中峰谷电价或执行平段电价每千瓦时加</t>
    </r>
    <r>
      <rPr>
        <sz val="14"/>
        <color indexed="8"/>
        <rFont val="Times New Roman"/>
        <charset val="134"/>
      </rPr>
      <t>4</t>
    </r>
    <r>
      <rPr>
        <sz val="14"/>
        <color indexed="8"/>
        <rFont val="仿宋"/>
        <charset val="134"/>
      </rPr>
      <t>分。一般工商业及其他用户选择以上各类结算方式执行周期原则上不少于三个月。</t>
    </r>
  </si>
</sst>
</file>

<file path=xl/styles.xml><?xml version="1.0" encoding="utf-8"?>
<styleSheet xmlns="http://schemas.openxmlformats.org/spreadsheetml/2006/main">
  <numFmts count="6">
    <numFmt numFmtId="176" formatCode="0.000_ "/>
    <numFmt numFmtId="43" formatCode="_ * #,##0.00_ ;_ * \-#,##0.00_ ;_ * &quot;-&quot;??_ ;_ @_ "/>
    <numFmt numFmtId="177" formatCode="0.0000_ "/>
    <numFmt numFmtId="178" formatCode="_ &quot;￥&quot;* #,##0_ ;_ &quot;￥&quot;* \-#,##0_ ;_ &quot;￥&quot;* \-_ ;_ @_ "/>
    <numFmt numFmtId="41" formatCode="_ * #,##0_ ;_ * \-#,##0_ ;_ * &quot;-&quot;_ ;_ @_ "/>
    <numFmt numFmtId="179" formatCode="_ &quot;￥&quot;* #,##0.00_ ;_ &quot;￥&quot;* \-#,##0.00_ ;_ &quot;￥&quot;* \-??_ ;_ @_ "/>
  </numFmts>
  <fonts count="39">
    <font>
      <sz val="12"/>
      <name val="宋体"/>
      <charset val="134"/>
    </font>
    <font>
      <sz val="12"/>
      <name val="Times New Roman"/>
      <charset val="134"/>
    </font>
    <font>
      <sz val="16"/>
      <name val="黑体"/>
      <charset val="134"/>
    </font>
    <font>
      <sz val="24"/>
      <name val="方正小标宋简体"/>
      <charset val="134"/>
    </font>
    <font>
      <sz val="24"/>
      <name val="Times New Roman"/>
      <charset val="134"/>
    </font>
    <font>
      <sz val="13"/>
      <name val="Times New Roman"/>
      <charset val="134"/>
    </font>
    <font>
      <sz val="13"/>
      <name val="黑体"/>
      <charset val="134"/>
    </font>
    <font>
      <sz val="14"/>
      <name val="仿宋"/>
      <charset val="134"/>
    </font>
    <font>
      <sz val="14"/>
      <color indexed="8"/>
      <name val="Times New Roman"/>
      <charset val="134"/>
    </font>
    <font>
      <sz val="14"/>
      <name val="Times New Roman"/>
      <charset val="134"/>
    </font>
    <font>
      <b/>
      <sz val="14"/>
      <color indexed="8"/>
      <name val="Times New Roman"/>
      <charset val="134"/>
    </font>
    <font>
      <sz val="14"/>
      <name val="黑体"/>
      <charset val="134"/>
    </font>
    <font>
      <sz val="20"/>
      <name val="方正小标宋简体"/>
      <charset val="134"/>
    </font>
    <font>
      <sz val="20"/>
      <name val="Times New Roman"/>
      <charset val="134"/>
    </font>
    <font>
      <sz val="13"/>
      <name val="仿宋"/>
      <charset val="134"/>
    </font>
    <font>
      <sz val="13"/>
      <color indexed="8"/>
      <name val="Times New Roman"/>
      <charset val="134"/>
    </font>
    <font>
      <sz val="13"/>
      <color indexed="8"/>
      <name val="仿宋"/>
      <charset val="134"/>
    </font>
    <font>
      <u/>
      <sz val="12"/>
      <color indexed="36"/>
      <name val="宋体"/>
      <charset val="134"/>
    </font>
    <font>
      <sz val="11"/>
      <color indexed="62"/>
      <name val="宋体"/>
      <charset val="134"/>
    </font>
    <font>
      <sz val="11"/>
      <color indexed="17"/>
      <name val="宋体"/>
      <charset val="134"/>
    </font>
    <font>
      <b/>
      <sz val="11"/>
      <color indexed="56"/>
      <name val="宋体"/>
      <charset val="134"/>
    </font>
    <font>
      <u/>
      <sz val="12"/>
      <color indexed="12"/>
      <name val="宋体"/>
      <charset val="134"/>
    </font>
    <font>
      <sz val="11"/>
      <color indexed="8"/>
      <name val="宋体"/>
      <charset val="134"/>
    </font>
    <font>
      <sz val="11"/>
      <color indexed="52"/>
      <name val="宋体"/>
      <charset val="134"/>
    </font>
    <font>
      <sz val="11"/>
      <color indexed="9"/>
      <name val="宋体"/>
      <charset val="134"/>
    </font>
    <font>
      <sz val="11"/>
      <color indexed="8"/>
      <name val="等线"/>
      <charset val="134"/>
    </font>
    <font>
      <sz val="11"/>
      <color indexed="60"/>
      <name val="宋体"/>
      <charset val="134"/>
    </font>
    <font>
      <sz val="11"/>
      <color indexed="20"/>
      <name val="宋体"/>
      <charset val="134"/>
    </font>
    <font>
      <sz val="11"/>
      <color indexed="10"/>
      <name val="宋体"/>
      <charset val="134"/>
    </font>
    <font>
      <b/>
      <sz val="11"/>
      <color indexed="63"/>
      <name val="宋体"/>
      <charset val="134"/>
    </font>
    <font>
      <b/>
      <sz val="15"/>
      <color indexed="56"/>
      <name val="宋体"/>
      <charset val="134"/>
    </font>
    <font>
      <i/>
      <sz val="11"/>
      <color indexed="23"/>
      <name val="宋体"/>
      <charset val="134"/>
    </font>
    <font>
      <b/>
      <sz val="11"/>
      <color indexed="9"/>
      <name val="宋体"/>
      <charset val="134"/>
    </font>
    <font>
      <b/>
      <sz val="13"/>
      <color indexed="56"/>
      <name val="宋体"/>
      <charset val="134"/>
    </font>
    <font>
      <b/>
      <sz val="11"/>
      <color indexed="8"/>
      <name val="宋体"/>
      <charset val="134"/>
    </font>
    <font>
      <b/>
      <sz val="11"/>
      <color indexed="52"/>
      <name val="宋体"/>
      <charset val="134"/>
    </font>
    <font>
      <b/>
      <sz val="18"/>
      <color indexed="56"/>
      <name val="宋体"/>
      <charset val="134"/>
    </font>
    <font>
      <sz val="10"/>
      <name val="Helv"/>
      <charset val="0"/>
    </font>
    <font>
      <sz val="14"/>
      <color indexed="8"/>
      <name val="仿宋"/>
      <charset val="134"/>
    </font>
  </fonts>
  <fills count="24">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43"/>
        <bgColor indexed="64"/>
      </patternFill>
    </fill>
    <fill>
      <patternFill patternType="solid">
        <fgColor indexed="45"/>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36"/>
        <bgColor indexed="64"/>
      </patternFill>
    </fill>
    <fill>
      <patternFill patternType="solid">
        <fgColor indexed="29"/>
        <bgColor indexed="64"/>
      </patternFill>
    </fill>
    <fill>
      <patternFill patternType="solid">
        <fgColor indexed="62"/>
        <bgColor indexed="64"/>
      </patternFill>
    </fill>
    <fill>
      <patternFill patternType="solid">
        <fgColor indexed="30"/>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51">
    <xf numFmtId="0" fontId="0" fillId="0" borderId="0">
      <alignment vertical="center"/>
    </xf>
    <xf numFmtId="178" fontId="0" fillId="0" borderId="0" applyFont="0" applyFill="0" applyBorder="0" applyAlignment="0" applyProtection="0">
      <alignment vertical="center"/>
    </xf>
    <xf numFmtId="0" fontId="22" fillId="3" borderId="0" applyNumberFormat="0" applyBorder="0" applyAlignment="0" applyProtection="0">
      <alignment vertical="center"/>
    </xf>
    <xf numFmtId="0" fontId="18" fillId="2" borderId="8" applyNumberFormat="0" applyAlignment="0" applyProtection="0">
      <alignment vertical="center"/>
    </xf>
    <xf numFmtId="179"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0" borderId="0">
      <alignment vertical="center"/>
    </xf>
    <xf numFmtId="0" fontId="22" fillId="7"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0" fillId="13" borderId="15" applyNumberFormat="0" applyFont="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12" applyNumberFormat="0" applyFill="0" applyAlignment="0" applyProtection="0">
      <alignment vertical="center"/>
    </xf>
    <xf numFmtId="0" fontId="33" fillId="0" borderId="14" applyNumberFormat="0" applyFill="0" applyAlignment="0" applyProtection="0">
      <alignment vertical="center"/>
    </xf>
    <xf numFmtId="0" fontId="24" fillId="19" borderId="0" applyNumberFormat="0" applyBorder="0" applyAlignment="0" applyProtection="0">
      <alignment vertical="center"/>
    </xf>
    <xf numFmtId="0" fontId="20" fillId="0" borderId="9" applyNumberFormat="0" applyFill="0" applyAlignment="0" applyProtection="0">
      <alignment vertical="center"/>
    </xf>
    <xf numFmtId="0" fontId="24" fillId="16" borderId="0" applyNumberFormat="0" applyBorder="0" applyAlignment="0" applyProtection="0">
      <alignment vertical="center"/>
    </xf>
    <xf numFmtId="0" fontId="29" fillId="11" borderId="11" applyNumberFormat="0" applyAlignment="0" applyProtection="0">
      <alignment vertical="center"/>
    </xf>
    <xf numFmtId="0" fontId="35" fillId="11" borderId="8" applyNumberFormat="0" applyAlignment="0" applyProtection="0">
      <alignment vertical="center"/>
    </xf>
    <xf numFmtId="0" fontId="32" fillId="12" borderId="13" applyNumberFormat="0" applyAlignment="0" applyProtection="0">
      <alignment vertical="center"/>
    </xf>
    <xf numFmtId="0" fontId="22" fillId="2" borderId="0" applyNumberFormat="0" applyBorder="0" applyAlignment="0" applyProtection="0">
      <alignment vertical="center"/>
    </xf>
    <xf numFmtId="0" fontId="24" fillId="15" borderId="0" applyNumberFormat="0" applyBorder="0" applyAlignment="0" applyProtection="0">
      <alignment vertical="center"/>
    </xf>
    <xf numFmtId="0" fontId="23" fillId="0" borderId="10" applyNumberFormat="0" applyFill="0" applyAlignment="0" applyProtection="0">
      <alignment vertical="center"/>
    </xf>
    <xf numFmtId="0" fontId="34" fillId="0" borderId="16" applyNumberFormat="0" applyFill="0" applyAlignment="0" applyProtection="0">
      <alignment vertical="center"/>
    </xf>
    <xf numFmtId="0" fontId="19" fillId="3" borderId="0" applyNumberFormat="0" applyBorder="0" applyAlignment="0" applyProtection="0">
      <alignment vertical="center"/>
    </xf>
    <xf numFmtId="0" fontId="26" fillId="8" borderId="0" applyNumberFormat="0" applyBorder="0" applyAlignment="0" applyProtection="0">
      <alignment vertical="center"/>
    </xf>
    <xf numFmtId="0" fontId="22" fillId="5" borderId="0" applyNumberFormat="0" applyBorder="0" applyAlignment="0" applyProtection="0">
      <alignment vertical="center"/>
    </xf>
    <xf numFmtId="0" fontId="24" fillId="18" borderId="0" applyNumberFormat="0" applyBorder="0" applyAlignment="0" applyProtection="0">
      <alignment vertical="center"/>
    </xf>
    <xf numFmtId="0" fontId="22" fillId="14" borderId="0" applyNumberFormat="0" applyBorder="0" applyAlignment="0" applyProtection="0">
      <alignment vertical="center"/>
    </xf>
    <xf numFmtId="0" fontId="22" fillId="20" borderId="0" applyNumberFormat="0" applyBorder="0" applyAlignment="0" applyProtection="0">
      <alignment vertical="center"/>
    </xf>
    <xf numFmtId="0" fontId="22" fillId="9" borderId="0" applyNumberFormat="0" applyBorder="0" applyAlignment="0" applyProtection="0">
      <alignment vertical="center"/>
    </xf>
    <xf numFmtId="0" fontId="22" fillId="17" borderId="0" applyNumberFormat="0" applyBorder="0" applyAlignment="0" applyProtection="0">
      <alignment vertical="center"/>
    </xf>
    <xf numFmtId="0" fontId="24" fillId="10" borderId="0" applyNumberFormat="0" applyBorder="0" applyAlignment="0" applyProtection="0">
      <alignment vertical="center"/>
    </xf>
    <xf numFmtId="0" fontId="24"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4" fillId="6" borderId="0" applyNumberFormat="0" applyBorder="0" applyAlignment="0" applyProtection="0">
      <alignment vertical="center"/>
    </xf>
    <xf numFmtId="0" fontId="22" fillId="20" borderId="0" applyNumberFormat="0" applyBorder="0" applyAlignment="0" applyProtection="0">
      <alignment vertical="center"/>
    </xf>
    <xf numFmtId="0" fontId="24" fillId="6" borderId="0" applyNumberFormat="0" applyBorder="0" applyAlignment="0" applyProtection="0">
      <alignment vertical="center"/>
    </xf>
    <xf numFmtId="0" fontId="24" fillId="21" borderId="0" applyNumberFormat="0" applyBorder="0" applyAlignment="0" applyProtection="0">
      <alignment vertical="center"/>
    </xf>
    <xf numFmtId="0" fontId="22" fillId="22" borderId="0" applyNumberFormat="0" applyBorder="0" applyAlignment="0" applyProtection="0">
      <alignment vertical="center"/>
    </xf>
    <xf numFmtId="0" fontId="24" fillId="23" borderId="0" applyNumberFormat="0" applyBorder="0" applyAlignment="0" applyProtection="0">
      <alignment vertical="center"/>
    </xf>
    <xf numFmtId="0" fontId="37" fillId="0" borderId="0"/>
  </cellStyleXfs>
  <cellXfs count="43">
    <xf numFmtId="0" fontId="0" fillId="0" borderId="0" xfId="0">
      <alignment vertical="center"/>
    </xf>
    <xf numFmtId="0" fontId="1" fillId="0" borderId="0" xfId="0" applyFont="1">
      <alignment vertical="center"/>
    </xf>
    <xf numFmtId="0" fontId="2" fillId="0" borderId="0" xfId="0" applyFont="1" applyAlignment="1"/>
    <xf numFmtId="0" fontId="1"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vertical="center" wrapText="1"/>
    </xf>
    <xf numFmtId="177" fontId="8" fillId="0" borderId="4"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2" xfId="0" applyFont="1" applyFill="1" applyBorder="1" applyAlignment="1">
      <alignment horizontal="left" vertical="center"/>
    </xf>
    <xf numFmtId="177" fontId="10" fillId="0" borderId="4" xfId="0" applyNumberFormat="1" applyFont="1" applyFill="1" applyBorder="1" applyAlignment="1">
      <alignment horizontal="center" vertical="center" wrapText="1"/>
    </xf>
    <xf numFmtId="177" fontId="9" fillId="0" borderId="4" xfId="0" applyNumberFormat="1" applyFont="1" applyBorder="1" applyAlignment="1">
      <alignment horizontal="center" vertical="center" wrapText="1"/>
    </xf>
    <xf numFmtId="0" fontId="5" fillId="0" borderId="2" xfId="0" applyFont="1" applyBorder="1" applyAlignment="1">
      <alignment horizontal="left" vertical="center"/>
    </xf>
    <xf numFmtId="0" fontId="8" fillId="0" borderId="0" xfId="0" applyFont="1" applyAlignment="1">
      <alignment horizontal="left" vertical="center" wrapText="1"/>
    </xf>
    <xf numFmtId="176" fontId="1" fillId="0" borderId="0" xfId="0" applyNumberFormat="1" applyFont="1">
      <alignment vertical="center"/>
    </xf>
    <xf numFmtId="0" fontId="5" fillId="0" borderId="5" xfId="0" applyFont="1" applyBorder="1" applyAlignment="1">
      <alignment horizontal="right" vertical="center"/>
    </xf>
    <xf numFmtId="0" fontId="1" fillId="0" borderId="0" xfId="0" applyFo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righ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left"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 xfId="0" applyFont="1" applyBorder="1" applyAlignment="1">
      <alignment horizontal="left" vertical="center" wrapText="1"/>
    </xf>
    <xf numFmtId="177" fontId="5" fillId="0" borderId="4" xfId="0" applyNumberFormat="1" applyFont="1" applyFill="1" applyBorder="1" applyAlignment="1">
      <alignment horizontal="center" vertical="center" wrapText="1"/>
    </xf>
    <xf numFmtId="0" fontId="5" fillId="0" borderId="0" xfId="0" applyFont="1" applyAlignment="1">
      <alignment horizontal="left" vertical="center" wrapText="1"/>
    </xf>
    <xf numFmtId="177" fontId="5" fillId="0" borderId="0" xfId="0" applyNumberFormat="1" applyFont="1" applyFill="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常规_销价表二"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样式 1"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zoomScaleSheetLayoutView="60" workbookViewId="0">
      <selection activeCell="A3" sqref="A3:H3"/>
    </sheetView>
  </sheetViews>
  <sheetFormatPr defaultColWidth="9" defaultRowHeight="15.75" outlineLevelCol="7"/>
  <cols>
    <col min="1" max="1" width="38.0833333333333" style="20" customWidth="1"/>
    <col min="2" max="2" width="16.5833333333333" style="20"/>
    <col min="3" max="3" width="23.75" style="20"/>
    <col min="4" max="4" width="13.75" style="20"/>
    <col min="5" max="5" width="11.5833333333333" style="20" customWidth="1"/>
    <col min="6" max="6" width="12" style="20" customWidth="1"/>
    <col min="7" max="8" width="16.8333333333333" style="20" customWidth="1"/>
    <col min="9" max="9" width="26.0833333333333" style="20" customWidth="1"/>
    <col min="10" max="10" width="12.0833333333333" style="20" customWidth="1"/>
    <col min="11" max="11" width="10.8333333333333" style="20" customWidth="1"/>
    <col min="12" max="16384" width="9" style="20"/>
  </cols>
  <sheetData>
    <row r="1" s="20" customFormat="1" ht="26.25" customHeight="1" spans="1:8">
      <c r="A1" s="22" t="s">
        <v>0</v>
      </c>
      <c r="B1" s="3"/>
      <c r="C1" s="3"/>
      <c r="D1" s="3"/>
      <c r="E1" s="3"/>
      <c r="F1" s="3"/>
      <c r="G1" s="3"/>
      <c r="H1" s="3"/>
    </row>
    <row r="2" s="20" customFormat="1" ht="18" customHeight="1" spans="1:8">
      <c r="A2" s="22"/>
      <c r="B2" s="3"/>
      <c r="C2" s="3"/>
      <c r="D2" s="3"/>
      <c r="E2" s="3"/>
      <c r="F2" s="3"/>
      <c r="G2" s="3"/>
      <c r="H2" s="3"/>
    </row>
    <row r="3" s="20" customFormat="1" ht="27" spans="1:8">
      <c r="A3" s="23" t="s">
        <v>1</v>
      </c>
      <c r="B3" s="24"/>
      <c r="C3" s="24"/>
      <c r="D3" s="24"/>
      <c r="E3" s="24"/>
      <c r="F3" s="24"/>
      <c r="G3" s="24"/>
      <c r="H3" s="24"/>
    </row>
    <row r="4" s="20" customFormat="1" ht="21" customHeight="1" spans="1:8">
      <c r="A4" s="3"/>
      <c r="B4" s="3"/>
      <c r="C4" s="3"/>
      <c r="D4" s="3"/>
      <c r="E4" s="3"/>
      <c r="F4" s="3"/>
      <c r="G4" s="25"/>
      <c r="H4" s="25"/>
    </row>
    <row r="5" s="20" customFormat="1" ht="24.75" customHeight="1" spans="1:8">
      <c r="A5" s="26" t="s">
        <v>2</v>
      </c>
      <c r="B5" s="27" t="s">
        <v>3</v>
      </c>
      <c r="C5" s="26"/>
      <c r="D5" s="26"/>
      <c r="E5" s="26"/>
      <c r="F5" s="26"/>
      <c r="G5" s="27" t="s">
        <v>4</v>
      </c>
      <c r="H5" s="26"/>
    </row>
    <row r="6" s="20" customFormat="1" ht="24.75" customHeight="1" spans="1:8">
      <c r="A6" s="26"/>
      <c r="B6" s="27" t="s">
        <v>5</v>
      </c>
      <c r="C6" s="26" t="s">
        <v>6</v>
      </c>
      <c r="D6" s="26" t="s">
        <v>7</v>
      </c>
      <c r="E6" s="26" t="s">
        <v>8</v>
      </c>
      <c r="F6" s="26" t="s">
        <v>9</v>
      </c>
      <c r="G6" s="27" t="s">
        <v>10</v>
      </c>
      <c r="H6" s="27" t="s">
        <v>11</v>
      </c>
    </row>
    <row r="7" s="20" customFormat="1" ht="21" customHeight="1" spans="1:8">
      <c r="A7" s="26"/>
      <c r="B7" s="26"/>
      <c r="C7" s="26"/>
      <c r="D7" s="26"/>
      <c r="E7" s="26"/>
      <c r="F7" s="28"/>
      <c r="G7" s="26"/>
      <c r="H7" s="26"/>
    </row>
    <row r="8" s="20" customFormat="1" ht="33" customHeight="1" spans="1:8">
      <c r="A8" s="29" t="s">
        <v>12</v>
      </c>
      <c r="B8" s="30">
        <v>0.4983</v>
      </c>
      <c r="C8" s="30">
        <v>0.4983</v>
      </c>
      <c r="D8" s="30">
        <v>0.4983</v>
      </c>
      <c r="E8" s="30"/>
      <c r="F8" s="30"/>
      <c r="G8" s="31"/>
      <c r="H8" s="31"/>
    </row>
    <row r="9" s="20" customFormat="1" ht="33" customHeight="1" spans="1:8">
      <c r="A9" s="32" t="s">
        <v>13</v>
      </c>
      <c r="B9" s="33">
        <f>0.5174-0.001</f>
        <v>0.5164</v>
      </c>
      <c r="C9" s="33">
        <f>0.5094-0.001</f>
        <v>0.5084</v>
      </c>
      <c r="D9" s="33">
        <f>0.4994-0.001</f>
        <v>0.4984</v>
      </c>
      <c r="E9" s="33"/>
      <c r="F9" s="33"/>
      <c r="G9" s="34"/>
      <c r="H9" s="34"/>
    </row>
    <row r="10" s="20" customFormat="1" ht="33" customHeight="1" spans="1:8">
      <c r="A10" s="35" t="s">
        <v>14</v>
      </c>
      <c r="B10" s="33">
        <v>0.2994</v>
      </c>
      <c r="C10" s="33">
        <v>0.2974</v>
      </c>
      <c r="D10" s="33">
        <v>0.2944</v>
      </c>
      <c r="E10" s="33"/>
      <c r="F10" s="33"/>
      <c r="G10" s="34"/>
      <c r="H10" s="34"/>
    </row>
    <row r="11" s="20" customFormat="1" ht="33" customHeight="1" spans="1:8">
      <c r="A11" s="32" t="s">
        <v>15</v>
      </c>
      <c r="B11" s="33" t="s">
        <v>16</v>
      </c>
      <c r="C11" s="33" t="s">
        <v>17</v>
      </c>
      <c r="D11" s="33" t="s">
        <v>18</v>
      </c>
      <c r="E11" s="33"/>
      <c r="F11" s="33"/>
      <c r="G11" s="34"/>
      <c r="H11" s="34"/>
    </row>
    <row r="12" s="20" customFormat="1" ht="33" customHeight="1" spans="1:8">
      <c r="A12" s="32"/>
      <c r="B12" s="33">
        <v>0.2794</v>
      </c>
      <c r="C12" s="33">
        <v>0.2694</v>
      </c>
      <c r="D12" s="33">
        <v>0.2594</v>
      </c>
      <c r="E12" s="33"/>
      <c r="F12" s="33"/>
      <c r="G12" s="34"/>
      <c r="H12" s="34"/>
    </row>
    <row r="13" s="20" customFormat="1" ht="33" customHeight="1" spans="1:8">
      <c r="A13" s="32" t="s">
        <v>19</v>
      </c>
      <c r="B13" s="33"/>
      <c r="C13" s="33"/>
      <c r="D13" s="33"/>
      <c r="E13" s="33"/>
      <c r="F13" s="33"/>
      <c r="G13" s="34"/>
      <c r="H13" s="34"/>
    </row>
    <row r="14" s="20" customFormat="1" ht="33" customHeight="1" spans="1:8">
      <c r="A14" s="32" t="s">
        <v>20</v>
      </c>
      <c r="B14" s="33"/>
      <c r="C14" s="33">
        <f>0.5701-0.0108-0.0091-0.043</f>
        <v>0.5072</v>
      </c>
      <c r="D14" s="33">
        <f>0.5501-0.0108-0.0091-0.043</f>
        <v>0.4872</v>
      </c>
      <c r="E14" s="33">
        <f>0.5301-0.0108-0.0091-0.043</f>
        <v>0.4672</v>
      </c>
      <c r="F14" s="33">
        <f>0.5251-0.0108-0.0091-0.043</f>
        <v>0.4622</v>
      </c>
      <c r="G14" s="33">
        <v>31</v>
      </c>
      <c r="H14" s="33">
        <f>24-2</f>
        <v>22</v>
      </c>
    </row>
    <row r="15" s="20" customFormat="1" ht="33" customHeight="1" spans="1:8">
      <c r="A15" s="32" t="s">
        <v>21</v>
      </c>
      <c r="B15" s="36">
        <f>0.8134-0.0108-0.0322-0.0158-0.0176-0.034-0.01-0.0218-0.0475-0.043</f>
        <v>0.5807</v>
      </c>
      <c r="C15" s="36">
        <f>0.7934-0.0108-0.0322-0.0158-0.0176-0.034-0.01-0.0218-0.0475-0.043</f>
        <v>0.5607</v>
      </c>
      <c r="D15" s="36">
        <f>0.7734-0.0108-0.0322-0.0158-0.0176-0.034-0.01-0.0218-0.0475-0.043</f>
        <v>0.5407</v>
      </c>
      <c r="E15" s="33"/>
      <c r="F15" s="33"/>
      <c r="G15" s="34"/>
      <c r="H15" s="34"/>
    </row>
    <row r="16" s="20" customFormat="1" ht="15" customHeight="1" spans="1:8">
      <c r="A16" s="37"/>
      <c r="B16" s="38"/>
      <c r="C16" s="38"/>
      <c r="D16" s="38"/>
      <c r="E16" s="39"/>
      <c r="F16" s="39"/>
      <c r="G16" s="39"/>
      <c r="H16" s="39"/>
    </row>
    <row r="17" s="21" customFormat="1" ht="33" customHeight="1" spans="1:8">
      <c r="A17" s="40" t="s">
        <v>22</v>
      </c>
      <c r="B17" s="41"/>
      <c r="C17" s="41"/>
      <c r="D17" s="41"/>
      <c r="E17" s="41"/>
      <c r="F17" s="41"/>
      <c r="G17" s="41"/>
      <c r="H17" s="41"/>
    </row>
    <row r="18" s="20" customFormat="1" ht="30" customHeight="1" spans="1:8">
      <c r="A18" s="42" t="s">
        <v>23</v>
      </c>
      <c r="B18" s="42"/>
      <c r="C18" s="42"/>
      <c r="D18" s="42"/>
      <c r="E18" s="42"/>
      <c r="F18" s="42"/>
      <c r="G18" s="42"/>
      <c r="H18" s="42"/>
    </row>
  </sheetData>
  <mergeCells count="15">
    <mergeCell ref="A3:H3"/>
    <mergeCell ref="G4:H4"/>
    <mergeCell ref="B5:F5"/>
    <mergeCell ref="G5:H5"/>
    <mergeCell ref="A17:H17"/>
    <mergeCell ref="A18:H18"/>
    <mergeCell ref="A5:A7"/>
    <mergeCell ref="A11:A12"/>
    <mergeCell ref="B6:B7"/>
    <mergeCell ref="C6:C7"/>
    <mergeCell ref="D6:D7"/>
    <mergeCell ref="E6:E7"/>
    <mergeCell ref="F6:F7"/>
    <mergeCell ref="G6:G7"/>
    <mergeCell ref="H6:H7"/>
  </mergeCells>
  <printOptions horizontalCentered="1"/>
  <pageMargins left="0.944444444444444" right="0.747916666666667" top="0.984027777777778" bottom="0.984027777777778" header="0.511111111111111" footer="0.511111111111111"/>
  <pageSetup paperSize="9" scale="8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view="pageBreakPreview" zoomScaleNormal="90" workbookViewId="0">
      <selection activeCell="A1" sqref="A1"/>
    </sheetView>
  </sheetViews>
  <sheetFormatPr defaultColWidth="9" defaultRowHeight="15.75"/>
  <cols>
    <col min="1" max="1" width="30.5" style="1" customWidth="1"/>
    <col min="2" max="16" width="10.5833333333333" style="1" customWidth="1"/>
    <col min="17" max="17" width="12.25" style="1" customWidth="1"/>
    <col min="18" max="18" width="10.1666666666667" style="1" customWidth="1"/>
    <col min="19" max="19" width="10" style="1" customWidth="1"/>
    <col min="20" max="16384" width="9" style="1"/>
  </cols>
  <sheetData>
    <row r="1" s="1" customFormat="1" ht="27" customHeight="1" spans="1:16">
      <c r="A1" s="2" t="s">
        <v>24</v>
      </c>
      <c r="B1" s="3"/>
      <c r="C1" s="3"/>
      <c r="D1" s="3"/>
      <c r="E1" s="3"/>
      <c r="F1" s="3"/>
      <c r="G1" s="3"/>
      <c r="H1" s="3"/>
      <c r="I1" s="3"/>
      <c r="J1" s="3"/>
      <c r="K1" s="3"/>
      <c r="L1" s="3"/>
      <c r="M1" s="3"/>
      <c r="N1" s="3"/>
      <c r="O1" s="3"/>
      <c r="P1" s="3"/>
    </row>
    <row r="2" s="1" customFormat="1" ht="17" customHeight="1" spans="1:16">
      <c r="A2" s="2"/>
      <c r="B2" s="3"/>
      <c r="C2" s="3"/>
      <c r="D2" s="3"/>
      <c r="E2" s="3"/>
      <c r="F2" s="3"/>
      <c r="G2" s="3"/>
      <c r="H2" s="3"/>
      <c r="I2" s="3"/>
      <c r="J2" s="3"/>
      <c r="K2" s="3"/>
      <c r="L2" s="3"/>
      <c r="M2" s="3"/>
      <c r="N2" s="3"/>
      <c r="O2" s="3"/>
      <c r="P2" s="3"/>
    </row>
    <row r="3" s="1" customFormat="1" ht="39" customHeight="1" spans="1:16">
      <c r="A3" s="4" t="s">
        <v>25</v>
      </c>
      <c r="B3" s="5"/>
      <c r="C3" s="5"/>
      <c r="D3" s="5"/>
      <c r="E3" s="5"/>
      <c r="F3" s="5"/>
      <c r="G3" s="5"/>
      <c r="H3" s="5"/>
      <c r="I3" s="5"/>
      <c r="J3" s="5"/>
      <c r="K3" s="5"/>
      <c r="L3" s="5"/>
      <c r="M3" s="5"/>
      <c r="N3" s="5"/>
      <c r="O3" s="5"/>
      <c r="P3" s="5"/>
    </row>
    <row r="4" s="1" customFormat="1" ht="24.75" customHeight="1" spans="1:16">
      <c r="A4" s="3"/>
      <c r="B4" s="3"/>
      <c r="C4" s="3"/>
      <c r="D4" s="3"/>
      <c r="E4" s="3"/>
      <c r="F4" s="3"/>
      <c r="G4" s="3"/>
      <c r="H4" s="3"/>
      <c r="I4" s="3"/>
      <c r="J4" s="3"/>
      <c r="K4" s="3"/>
      <c r="L4" s="3"/>
      <c r="M4" s="19" t="s">
        <v>26</v>
      </c>
      <c r="N4" s="19"/>
      <c r="O4" s="19"/>
      <c r="P4" s="19"/>
    </row>
    <row r="5" s="1" customFormat="1" ht="46.5" customHeight="1" spans="1:16">
      <c r="A5" s="6" t="s">
        <v>27</v>
      </c>
      <c r="B5" s="7" t="s">
        <v>5</v>
      </c>
      <c r="C5" s="8"/>
      <c r="D5" s="8"/>
      <c r="E5" s="8" t="s">
        <v>6</v>
      </c>
      <c r="F5" s="8"/>
      <c r="G5" s="8"/>
      <c r="H5" s="8" t="s">
        <v>28</v>
      </c>
      <c r="I5" s="8"/>
      <c r="J5" s="8"/>
      <c r="K5" s="8" t="s">
        <v>29</v>
      </c>
      <c r="L5" s="8"/>
      <c r="M5" s="8"/>
      <c r="N5" s="8" t="s">
        <v>9</v>
      </c>
      <c r="O5" s="8"/>
      <c r="P5" s="8"/>
    </row>
    <row r="6" s="1" customFormat="1" ht="33" customHeight="1" spans="1:16">
      <c r="A6" s="9"/>
      <c r="B6" s="8" t="s">
        <v>30</v>
      </c>
      <c r="C6" s="8" t="s">
        <v>31</v>
      </c>
      <c r="D6" s="8" t="s">
        <v>32</v>
      </c>
      <c r="E6" s="8" t="s">
        <v>30</v>
      </c>
      <c r="F6" s="8" t="s">
        <v>31</v>
      </c>
      <c r="G6" s="8" t="s">
        <v>32</v>
      </c>
      <c r="H6" s="8" t="s">
        <v>30</v>
      </c>
      <c r="I6" s="8" t="s">
        <v>31</v>
      </c>
      <c r="J6" s="8" t="s">
        <v>32</v>
      </c>
      <c r="K6" s="8" t="s">
        <v>30</v>
      </c>
      <c r="L6" s="8" t="s">
        <v>31</v>
      </c>
      <c r="M6" s="8" t="s">
        <v>32</v>
      </c>
      <c r="N6" s="8" t="s">
        <v>30</v>
      </c>
      <c r="O6" s="8" t="s">
        <v>31</v>
      </c>
      <c r="P6" s="8" t="s">
        <v>32</v>
      </c>
    </row>
    <row r="7" s="1" customFormat="1" ht="64" customHeight="1" spans="1:16">
      <c r="A7" s="10" t="s">
        <v>33</v>
      </c>
      <c r="B7" s="11">
        <f>(C7-0.02-0.001125)*1.5+0.02+0.001125</f>
        <v>0.7640375</v>
      </c>
      <c r="C7" s="11">
        <f>销价表!B9</f>
        <v>0.5164</v>
      </c>
      <c r="D7" s="11">
        <f>(C7-0.02-0.001125)*0.5+0.02+0.001125</f>
        <v>0.2687625</v>
      </c>
      <c r="E7" s="11">
        <f>(F7-0.02-0.001125)*1.5+0.02+0.001125</f>
        <v>0.7520375</v>
      </c>
      <c r="F7" s="11">
        <f>销价表!C9</f>
        <v>0.5084</v>
      </c>
      <c r="G7" s="11">
        <f>(F7-0.02-0.001125)*0.5+0.02+0.001125</f>
        <v>0.2647625</v>
      </c>
      <c r="H7" s="11">
        <f>(I7-0.02-0.001125)*1.5+0.02+0.001125</f>
        <v>0.7370375</v>
      </c>
      <c r="I7" s="11">
        <f>销价表!D9</f>
        <v>0.4984</v>
      </c>
      <c r="J7" s="11">
        <f>(I7-0.02-0.001125)*0.5+0.02+0.001125</f>
        <v>0.2597625</v>
      </c>
      <c r="K7" s="11"/>
      <c r="L7" s="11"/>
      <c r="M7" s="11"/>
      <c r="N7" s="11"/>
      <c r="O7" s="11"/>
      <c r="P7" s="11"/>
    </row>
    <row r="8" s="1" customFormat="1" ht="64" customHeight="1" spans="1:16">
      <c r="A8" s="12" t="s">
        <v>34</v>
      </c>
      <c r="B8" s="11"/>
      <c r="C8" s="11"/>
      <c r="D8" s="11"/>
      <c r="E8" s="11"/>
      <c r="F8" s="11"/>
      <c r="G8" s="11"/>
      <c r="H8" s="11"/>
      <c r="I8" s="11"/>
      <c r="J8" s="11"/>
      <c r="K8" s="11"/>
      <c r="L8" s="11"/>
      <c r="M8" s="11"/>
      <c r="N8" s="11"/>
      <c r="O8" s="11"/>
      <c r="P8" s="11"/>
    </row>
    <row r="9" s="1" customFormat="1" ht="64" customHeight="1" spans="1:16">
      <c r="A9" s="13" t="s">
        <v>35</v>
      </c>
      <c r="B9" s="14"/>
      <c r="C9" s="14"/>
      <c r="D9" s="14"/>
      <c r="E9" s="15">
        <f>(F9-0.02-0.001125-0.0062-0.019)*1.63+0.02+0.001125+0.0062+0.019</f>
        <v>0.79755125</v>
      </c>
      <c r="F9" s="15">
        <f>销价表!C14</f>
        <v>0.5072</v>
      </c>
      <c r="G9" s="15">
        <f>(F9-0.02-0.001125-0.0062-0.019)*0.37+0.02+0.001125+0.0062+0.019</f>
        <v>0.21684875</v>
      </c>
      <c r="H9" s="15">
        <f>(I9-0.02-0.001125-0.0062-0.019)*1.63+0.02+0.001125+0.0062+0.019</f>
        <v>0.76495125</v>
      </c>
      <c r="I9" s="15">
        <f>销价表!D14</f>
        <v>0.4872</v>
      </c>
      <c r="J9" s="15">
        <f>(I9-0.02-0.001125-0.0062-0.019)*0.37+0.02+0.001125+0.0062+0.019</f>
        <v>0.20944875</v>
      </c>
      <c r="K9" s="15">
        <f>(L9-0.02-0.001125-0.0062-0.019)*1.63+0.02+0.001125+0.0062+0.019</f>
        <v>0.73235125</v>
      </c>
      <c r="L9" s="15">
        <f>销价表!E14</f>
        <v>0.4672</v>
      </c>
      <c r="M9" s="15">
        <f>(L9-0.02-0.001125-0.0062-0.019)*0.37+0.02+0.001125+0.0062+0.019</f>
        <v>0.20204875</v>
      </c>
      <c r="N9" s="15">
        <f>(O9-0.02-0.001125-0.0062-0.019)*1.63+0.02+0.001125+0.0062+0.019</f>
        <v>0.72420125</v>
      </c>
      <c r="O9" s="15">
        <f>销价表!F14</f>
        <v>0.4622</v>
      </c>
      <c r="P9" s="15">
        <f>(O9-0.02-0.001125-0.0062-0.019)*0.37+0.02+0.001125+0.0062+0.019</f>
        <v>0.20019875</v>
      </c>
    </row>
    <row r="10" s="1" customFormat="1" ht="64" customHeight="1" spans="1:16">
      <c r="A10" s="16" t="s">
        <v>21</v>
      </c>
      <c r="B10" s="15">
        <f>(C10-0.02-0.001125-0.0062-0.019)*1.5+0.02+0.001125+0.0062+0.019</f>
        <v>0.8478875</v>
      </c>
      <c r="C10" s="15">
        <f>销价表!B15</f>
        <v>0.5807</v>
      </c>
      <c r="D10" s="15">
        <f>(C10-0.02-0.001125-0.0062-0.019)*0.5+0.02+0.001125+0.0062+0.019</f>
        <v>0.3135125</v>
      </c>
      <c r="E10" s="15">
        <f>(F10-0.02-0.001125-0.0062-0.019)*1.5+0.02+0.001125+0.0062+0.019</f>
        <v>0.8178875</v>
      </c>
      <c r="F10" s="15">
        <f>销价表!C15</f>
        <v>0.5607</v>
      </c>
      <c r="G10" s="15">
        <f>(F10-0.02-0.001125-0.0062-0.019)*0.5+0.02+0.001125+0.0062+0.019</f>
        <v>0.3035125</v>
      </c>
      <c r="H10" s="15">
        <f>(I10-0.02-0.001125-0.0062-0.019)*1.5+0.02+0.001125+0.0062+0.019</f>
        <v>0.7878875</v>
      </c>
      <c r="I10" s="15">
        <f>销价表!D15</f>
        <v>0.5407</v>
      </c>
      <c r="J10" s="15">
        <f>(I10-0.02-0.001125-0.0062-0.019)*0.5+0.02+0.001125+0.0062+0.019</f>
        <v>0.2935125</v>
      </c>
      <c r="K10" s="11"/>
      <c r="L10" s="11"/>
      <c r="M10" s="11"/>
      <c r="N10" s="11"/>
      <c r="O10" s="11"/>
      <c r="P10" s="11"/>
    </row>
    <row r="11" s="1" customFormat="1" ht="39" customHeight="1" spans="1:16">
      <c r="A11" s="17" t="s">
        <v>36</v>
      </c>
      <c r="B11" s="17"/>
      <c r="C11" s="17"/>
      <c r="D11" s="17"/>
      <c r="E11" s="17"/>
      <c r="F11" s="17"/>
      <c r="G11" s="17"/>
      <c r="H11" s="17"/>
      <c r="I11" s="17"/>
      <c r="J11" s="17"/>
      <c r="K11" s="17"/>
      <c r="L11" s="17"/>
      <c r="M11" s="17"/>
      <c r="N11" s="17"/>
      <c r="O11" s="17"/>
      <c r="P11" s="17"/>
    </row>
    <row r="12" s="1" customFormat="1" ht="39" customHeight="1" spans="1:16">
      <c r="A12" s="17" t="s">
        <v>37</v>
      </c>
      <c r="B12" s="17"/>
      <c r="C12" s="17"/>
      <c r="D12" s="17"/>
      <c r="E12" s="17"/>
      <c r="F12" s="17"/>
      <c r="G12" s="17"/>
      <c r="H12" s="17"/>
      <c r="I12" s="17"/>
      <c r="J12" s="17"/>
      <c r="K12" s="17"/>
      <c r="L12" s="17"/>
      <c r="M12" s="17"/>
      <c r="N12" s="17"/>
      <c r="O12" s="17"/>
      <c r="P12" s="17"/>
    </row>
    <row r="13" s="1" customFormat="1" ht="21" customHeight="1" spans="1:16">
      <c r="A13" s="17" t="s">
        <v>38</v>
      </c>
      <c r="B13" s="17"/>
      <c r="C13" s="17"/>
      <c r="D13" s="17"/>
      <c r="E13" s="17"/>
      <c r="F13" s="17"/>
      <c r="G13" s="17"/>
      <c r="H13" s="17"/>
      <c r="I13" s="17"/>
      <c r="J13" s="17"/>
      <c r="K13" s="17"/>
      <c r="L13" s="17"/>
      <c r="M13" s="17"/>
      <c r="N13" s="17"/>
      <c r="O13" s="17"/>
      <c r="P13" s="17"/>
    </row>
    <row r="14" s="1" customFormat="1" spans="1:16">
      <c r="A14" s="17"/>
      <c r="B14" s="17"/>
      <c r="C14" s="17"/>
      <c r="D14" s="17"/>
      <c r="E14" s="17"/>
      <c r="F14" s="17"/>
      <c r="G14" s="17"/>
      <c r="H14" s="17"/>
      <c r="I14" s="17"/>
      <c r="J14" s="17"/>
      <c r="K14" s="17"/>
      <c r="L14" s="17"/>
      <c r="M14" s="17"/>
      <c r="N14" s="17"/>
      <c r="O14" s="17"/>
      <c r="P14" s="17"/>
    </row>
    <row r="15" s="1" customFormat="1" spans="2:2">
      <c r="B15" s="18"/>
    </row>
  </sheetData>
  <mergeCells count="17">
    <mergeCell ref="A3:P3"/>
    <mergeCell ref="A4:B4"/>
    <mergeCell ref="C4:D4"/>
    <mergeCell ref="E4:F4"/>
    <mergeCell ref="G4:H4"/>
    <mergeCell ref="I4:J4"/>
    <mergeCell ref="K4:L4"/>
    <mergeCell ref="M4:P4"/>
    <mergeCell ref="B5:D5"/>
    <mergeCell ref="E5:G5"/>
    <mergeCell ref="H5:J5"/>
    <mergeCell ref="K5:M5"/>
    <mergeCell ref="N5:P5"/>
    <mergeCell ref="A11:P11"/>
    <mergeCell ref="A12:P12"/>
    <mergeCell ref="A5:A6"/>
    <mergeCell ref="A13:P14"/>
  </mergeCells>
  <printOptions horizontalCentered="1"/>
  <pageMargins left="0.708333333333333" right="0.708333333333333" top="0.747916666666667" bottom="0.747916666666667" header="0.314583333333333" footer="0.314583333333333"/>
  <pageSetup paperSize="9" scale="6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销价表</vt:lpstr>
      <vt:lpstr>峰谷表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zqq</dc:creator>
  <cp:lastModifiedBy>许文宇</cp:lastModifiedBy>
  <cp:revision>1</cp:revision>
  <dcterms:created xsi:type="dcterms:W3CDTF">2009-11-20T01:06:52Z</dcterms:created>
  <cp:lastPrinted>2015-12-28T03:10:46Z</cp:lastPrinted>
  <dcterms:modified xsi:type="dcterms:W3CDTF">2021-07-07T08:58:58Z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8583F199F0FF4F6D9A5B5C746106BEAD</vt:lpwstr>
  </property>
</Properties>
</file>