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销价表" sheetId="1" r:id="rId1"/>
    <sheet name="峰谷表" sheetId="3" r:id="rId2"/>
  </sheets>
  <calcPr calcId="144525"/>
</workbook>
</file>

<file path=xl/sharedStrings.xml><?xml version="1.0" encoding="utf-8"?>
<sst xmlns="http://schemas.openxmlformats.org/spreadsheetml/2006/main" count="50" uniqueCount="39">
  <si>
    <t>附件2</t>
  </si>
  <si>
    <t>榆林电网销售电价表</t>
  </si>
  <si>
    <r>
      <t>用</t>
    </r>
    <r>
      <rPr>
        <b/>
        <sz val="12"/>
        <rFont val="宋体"/>
        <charset val="134"/>
      </rPr>
      <t xml:space="preserve">  </t>
    </r>
    <r>
      <rPr>
        <b/>
        <sz val="12"/>
        <rFont val="宋体"/>
        <charset val="134"/>
      </rPr>
      <t>电</t>
    </r>
    <r>
      <rPr>
        <b/>
        <sz val="12"/>
        <rFont val="宋体"/>
        <charset val="134"/>
      </rPr>
      <t xml:space="preserve">  </t>
    </r>
    <r>
      <rPr>
        <b/>
        <sz val="12"/>
        <rFont val="宋体"/>
        <charset val="134"/>
      </rPr>
      <t>分</t>
    </r>
    <r>
      <rPr>
        <b/>
        <sz val="12"/>
        <rFont val="宋体"/>
        <charset val="134"/>
      </rPr>
      <t xml:space="preserve">  </t>
    </r>
    <r>
      <rPr>
        <b/>
        <sz val="12"/>
        <rFont val="宋体"/>
        <charset val="134"/>
      </rPr>
      <t>类</t>
    </r>
  </si>
  <si>
    <t>电度电价(元/千瓦时)</t>
  </si>
  <si>
    <t>容（需）量电价</t>
  </si>
  <si>
    <r>
      <t>不满</t>
    </r>
    <r>
      <rPr>
        <b/>
        <sz val="12"/>
        <rFont val="宋体"/>
        <charset val="134"/>
      </rPr>
      <t>1</t>
    </r>
    <r>
      <rPr>
        <b/>
        <sz val="12"/>
        <rFont val="宋体"/>
        <charset val="134"/>
      </rPr>
      <t>千伏</t>
    </r>
  </si>
  <si>
    <r>
      <t>1—10</t>
    </r>
    <r>
      <rPr>
        <b/>
        <sz val="12"/>
        <rFont val="宋体"/>
        <charset val="134"/>
      </rPr>
      <t>千伏</t>
    </r>
  </si>
  <si>
    <r>
      <t xml:space="preserve">35 </t>
    </r>
    <r>
      <rPr>
        <b/>
        <sz val="12"/>
        <rFont val="宋体"/>
        <charset val="134"/>
      </rPr>
      <t>千伏</t>
    </r>
  </si>
  <si>
    <t>110 千伏及
以上</t>
  </si>
  <si>
    <r>
      <t>最大需量</t>
    </r>
    <r>
      <rPr>
        <b/>
        <sz val="13"/>
        <rFont val="宋体"/>
        <charset val="134"/>
      </rPr>
      <t xml:space="preserve">
</t>
    </r>
    <r>
      <rPr>
        <b/>
        <sz val="13"/>
        <rFont val="宋体"/>
        <charset val="134"/>
      </rPr>
      <t>（元</t>
    </r>
    <r>
      <rPr>
        <b/>
        <sz val="13"/>
        <rFont val="宋体"/>
        <charset val="134"/>
      </rPr>
      <t>/</t>
    </r>
    <r>
      <rPr>
        <b/>
        <sz val="13"/>
        <rFont val="宋体"/>
        <charset val="134"/>
      </rPr>
      <t>千瓦</t>
    </r>
    <r>
      <rPr>
        <b/>
        <sz val="13"/>
        <rFont val="宋体"/>
        <charset val="134"/>
      </rPr>
      <t>·</t>
    </r>
    <r>
      <rPr>
        <b/>
        <sz val="13"/>
        <rFont val="宋体"/>
        <charset val="134"/>
      </rPr>
      <t>月）</t>
    </r>
  </si>
  <si>
    <r>
      <t>变压器容量</t>
    </r>
    <r>
      <rPr>
        <b/>
        <sz val="13"/>
        <rFont val="宋体"/>
        <charset val="134"/>
      </rPr>
      <t xml:space="preserve">
</t>
    </r>
    <r>
      <rPr>
        <b/>
        <sz val="13"/>
        <rFont val="宋体"/>
        <charset val="134"/>
      </rPr>
      <t>（元</t>
    </r>
    <r>
      <rPr>
        <b/>
        <sz val="13"/>
        <rFont val="宋体"/>
        <charset val="134"/>
      </rPr>
      <t>/</t>
    </r>
    <r>
      <rPr>
        <b/>
        <sz val="13"/>
        <rFont val="宋体"/>
        <charset val="134"/>
      </rPr>
      <t>千伏安</t>
    </r>
    <r>
      <rPr>
        <b/>
        <sz val="13"/>
        <rFont val="宋体"/>
        <charset val="134"/>
      </rPr>
      <t>·</t>
    </r>
    <r>
      <rPr>
        <b/>
        <sz val="13"/>
        <rFont val="宋体"/>
        <charset val="134"/>
      </rPr>
      <t>月）</t>
    </r>
  </si>
  <si>
    <t>一、居民生活用电</t>
  </si>
  <si>
    <t>二、农业生产用电</t>
  </si>
  <si>
    <t xml:space="preserve">    其中：农业排灌用电</t>
  </si>
  <si>
    <t xml:space="preserve">          深井、高扬程农业排灌用电</t>
  </si>
  <si>
    <r>
      <t>50</t>
    </r>
    <r>
      <rPr>
        <sz val="12"/>
        <rFont val="宋体"/>
        <charset val="134"/>
      </rPr>
      <t>米</t>
    </r>
    <r>
      <rPr>
        <sz val="12"/>
        <rFont val="Times New Roman"/>
        <charset val="134"/>
      </rPr>
      <t>—100</t>
    </r>
    <r>
      <rPr>
        <sz val="12"/>
        <rFont val="宋体"/>
        <charset val="134"/>
      </rPr>
      <t>米</t>
    </r>
  </si>
  <si>
    <r>
      <t>100</t>
    </r>
    <r>
      <rPr>
        <sz val="12"/>
        <rFont val="宋体"/>
        <charset val="134"/>
      </rPr>
      <t>米以上</t>
    </r>
    <r>
      <rPr>
        <sz val="12"/>
        <rFont val="Times New Roman"/>
        <charset val="134"/>
      </rPr>
      <t>—300</t>
    </r>
    <r>
      <rPr>
        <sz val="12"/>
        <rFont val="宋体"/>
        <charset val="134"/>
      </rPr>
      <t>米</t>
    </r>
  </si>
  <si>
    <r>
      <t>300</t>
    </r>
    <r>
      <rPr>
        <sz val="12"/>
        <rFont val="宋体"/>
        <charset val="134"/>
      </rPr>
      <t>米以上</t>
    </r>
  </si>
  <si>
    <t>三、工商业及其它用电</t>
  </si>
  <si>
    <r>
      <t xml:space="preserve">       </t>
    </r>
    <r>
      <rPr>
        <sz val="12"/>
        <rFont val="宋体"/>
        <charset val="134"/>
      </rPr>
      <t>其中：大工业生产用电</t>
    </r>
  </si>
  <si>
    <r>
      <t xml:space="preserve">                  </t>
    </r>
    <r>
      <rPr>
        <sz val="12"/>
        <rFont val="宋体"/>
        <charset val="134"/>
      </rPr>
      <t>一般工商业及其它用电</t>
    </r>
  </si>
  <si>
    <r>
      <t xml:space="preserve"> </t>
    </r>
    <r>
      <rPr>
        <sz val="12"/>
        <rFont val="宋体"/>
        <charset val="134"/>
      </rPr>
      <t>注：</t>
    </r>
    <r>
      <rPr>
        <sz val="12"/>
        <rFont val="Times New Roman"/>
        <charset val="134"/>
      </rPr>
      <t>1.</t>
    </r>
    <r>
      <rPr>
        <sz val="12"/>
        <rFont val="宋体"/>
        <charset val="134"/>
      </rPr>
      <t>上表所列价格，除农业生产用电中农业排灌和深井、高扬程农业排灌用电外，均含农网还贷资金</t>
    </r>
    <r>
      <rPr>
        <sz val="12"/>
        <rFont val="Times New Roman"/>
        <charset val="134"/>
      </rPr>
      <t>2</t>
    </r>
    <r>
      <rPr>
        <sz val="12"/>
        <rFont val="宋体"/>
        <charset val="134"/>
      </rPr>
      <t>分钱。</t>
    </r>
  </si>
  <si>
    <r>
      <t xml:space="preserve">         2.</t>
    </r>
    <r>
      <rPr>
        <sz val="12"/>
        <rFont val="宋体"/>
        <charset val="134"/>
      </rPr>
      <t>抗灾、救灾用电按上表所列分类价格降低</t>
    </r>
    <r>
      <rPr>
        <sz val="12"/>
        <rFont val="Times New Roman"/>
        <charset val="134"/>
      </rPr>
      <t>2</t>
    </r>
    <r>
      <rPr>
        <sz val="12"/>
        <rFont val="宋体"/>
        <charset val="134"/>
      </rPr>
      <t>分钱执行。</t>
    </r>
  </si>
  <si>
    <t>附件3</t>
  </si>
  <si>
    <t>榆林电网峰谷分时销售电价表</t>
  </si>
  <si>
    <t>单位：元/千瓦时</t>
  </si>
  <si>
    <r>
      <t>用</t>
    </r>
    <r>
      <rPr>
        <b/>
        <sz val="12"/>
        <rFont val="宋体"/>
        <charset val="134"/>
      </rPr>
      <t xml:space="preserve">    </t>
    </r>
    <r>
      <rPr>
        <b/>
        <sz val="12"/>
        <rFont val="宋体"/>
        <charset val="134"/>
      </rPr>
      <t>电</t>
    </r>
    <r>
      <rPr>
        <b/>
        <sz val="12"/>
        <rFont val="宋体"/>
        <charset val="134"/>
      </rPr>
      <t xml:space="preserve">    </t>
    </r>
    <r>
      <rPr>
        <b/>
        <sz val="12"/>
        <rFont val="宋体"/>
        <charset val="134"/>
      </rPr>
      <t>分</t>
    </r>
    <r>
      <rPr>
        <b/>
        <sz val="12"/>
        <rFont val="宋体"/>
        <charset val="134"/>
      </rPr>
      <t xml:space="preserve">    </t>
    </r>
    <r>
      <rPr>
        <b/>
        <sz val="12"/>
        <rFont val="宋体"/>
        <charset val="134"/>
      </rPr>
      <t>类</t>
    </r>
  </si>
  <si>
    <r>
      <t>35</t>
    </r>
    <r>
      <rPr>
        <b/>
        <sz val="12"/>
        <rFont val="宋体"/>
        <charset val="134"/>
      </rPr>
      <t>千伏</t>
    </r>
  </si>
  <si>
    <r>
      <t>110</t>
    </r>
    <r>
      <rPr>
        <b/>
        <sz val="12"/>
        <rFont val="宋体"/>
        <charset val="134"/>
      </rPr>
      <t>千伏及以上</t>
    </r>
  </si>
  <si>
    <t>高峰</t>
  </si>
  <si>
    <t>平段</t>
  </si>
  <si>
    <t>低谷</t>
  </si>
  <si>
    <t>一、农业生产用电</t>
  </si>
  <si>
    <t>二、工商业及其它用电</t>
  </si>
  <si>
    <t xml:space="preserve">    其中：大工业生产用电</t>
  </si>
  <si>
    <t xml:space="preserve">          一般工商业及其它用电</t>
  </si>
  <si>
    <r>
      <t xml:space="preserve"> </t>
    </r>
    <r>
      <rPr>
        <sz val="14"/>
        <rFont val="仿宋"/>
        <charset val="134"/>
      </rPr>
      <t>注：</t>
    </r>
    <r>
      <rPr>
        <sz val="14"/>
        <rFont val="Times New Roman"/>
        <charset val="134"/>
      </rPr>
      <t xml:space="preserve"> 1.</t>
    </r>
    <r>
      <rPr>
        <sz val="14"/>
        <rFont val="仿宋"/>
        <charset val="134"/>
      </rPr>
      <t>上表所列价格，除农业生产用电中农业排灌和深井、高扬程农业排灌用电外，均含农网还贷资金2分钱。</t>
    </r>
  </si>
  <si>
    <t xml:space="preserve">     2.抗灾、救灾用电按上表所列分类价格降低2分钱执行。</t>
  </si>
  <si>
    <t xml:space="preserve">     3.一般工商业及其他用户可选择执行表中峰谷电价或执行平段电价每千瓦时加4分，用户选择每种结算方式执行周期原则上不少于三个月。</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</si>
</sst>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00_ "/>
  </numFmts>
  <fonts count="33">
    <font>
      <sz val="12"/>
      <name val="宋体"/>
      <charset val="134"/>
    </font>
    <font>
      <b/>
      <sz val="12"/>
      <name val="宋体"/>
      <charset val="134"/>
    </font>
    <font>
      <sz val="15"/>
      <name val="黑体"/>
      <charset val="134"/>
    </font>
    <font>
      <sz val="22"/>
      <name val="方正小标宋简体"/>
      <charset val="134"/>
    </font>
    <font>
      <sz val="14"/>
      <name val="宋体"/>
      <charset val="134"/>
    </font>
    <font>
      <sz val="13"/>
      <name val="仿宋"/>
      <charset val="134"/>
    </font>
    <font>
      <sz val="14"/>
      <name val="仿宋"/>
      <charset val="134"/>
    </font>
    <font>
      <sz val="14"/>
      <color indexed="8"/>
      <name val="仿宋"/>
      <charset val="134"/>
    </font>
    <font>
      <sz val="14"/>
      <name val="Times New Roman"/>
      <charset val="134"/>
    </font>
    <font>
      <sz val="12"/>
      <name val="仿宋"/>
      <charset val="134"/>
    </font>
    <font>
      <sz val="12"/>
      <name val="Times New Roman"/>
      <charset val="134"/>
    </font>
    <font>
      <sz val="14"/>
      <name val="黑体"/>
      <charset val="134"/>
    </font>
    <font>
      <sz val="20"/>
      <name val="方正小标宋简体"/>
      <charset val="134"/>
    </font>
    <font>
      <b/>
      <sz val="13"/>
      <name val="宋体"/>
      <charset val="134"/>
    </font>
    <font>
      <b/>
      <sz val="11"/>
      <color indexed="63"/>
      <name val="宋体"/>
      <charset val="134"/>
    </font>
    <font>
      <b/>
      <sz val="11"/>
      <color indexed="54"/>
      <name val="宋体"/>
      <charset val="134"/>
    </font>
    <font>
      <sz val="11"/>
      <color indexed="10"/>
      <name val="宋体"/>
      <charset val="134"/>
    </font>
    <font>
      <sz val="11"/>
      <color indexed="62"/>
      <name val="宋体"/>
      <charset val="134"/>
    </font>
    <font>
      <b/>
      <sz val="11"/>
      <color indexed="53"/>
      <name val="宋体"/>
      <charset val="134"/>
    </font>
    <font>
      <b/>
      <sz val="13"/>
      <color indexed="54"/>
      <name val="宋体"/>
      <charset val="134"/>
    </font>
    <font>
      <sz val="11"/>
      <color indexed="17"/>
      <name val="宋体"/>
      <charset val="134"/>
    </font>
    <font>
      <sz val="11"/>
      <color indexed="42"/>
      <name val="宋体"/>
      <charset val="134"/>
    </font>
    <font>
      <sz val="11"/>
      <color indexed="16"/>
      <name val="宋体"/>
      <charset val="134"/>
    </font>
    <font>
      <b/>
      <sz val="15"/>
      <color indexed="54"/>
      <name val="宋体"/>
      <charset val="134"/>
    </font>
    <font>
      <sz val="11"/>
      <color indexed="8"/>
      <name val="宋体"/>
      <charset val="134"/>
    </font>
    <font>
      <u/>
      <sz val="11"/>
      <color indexed="12"/>
      <name val="宋体"/>
      <charset val="134"/>
    </font>
    <font>
      <u/>
      <sz val="11"/>
      <color indexed="20"/>
      <name val="宋体"/>
      <charset val="134"/>
    </font>
    <font>
      <b/>
      <sz val="18"/>
      <color indexed="54"/>
      <name val="宋体"/>
      <charset val="134"/>
    </font>
    <font>
      <i/>
      <sz val="11"/>
      <color indexed="23"/>
      <name val="宋体"/>
      <charset val="134"/>
    </font>
    <font>
      <b/>
      <sz val="11"/>
      <color indexed="9"/>
      <name val="宋体"/>
      <charset val="134"/>
    </font>
    <font>
      <sz val="11"/>
      <color indexed="53"/>
      <name val="宋体"/>
      <charset val="134"/>
    </font>
    <font>
      <sz val="11"/>
      <color indexed="19"/>
      <name val="宋体"/>
      <charset val="134"/>
    </font>
    <font>
      <b/>
      <sz val="11"/>
      <color indexed="8"/>
      <name val="宋体"/>
      <charset val="134"/>
    </font>
  </fonts>
  <fills count="1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5"/>
        <bgColor indexed="64"/>
      </patternFill>
    </fill>
    <fill>
      <patternFill patternType="solid">
        <fgColor indexed="55"/>
        <bgColor indexed="64"/>
      </patternFill>
    </fill>
    <fill>
      <patternFill patternType="solid">
        <fgColor indexed="22"/>
        <bgColor indexed="64"/>
      </patternFill>
    </fill>
    <fill>
      <patternFill patternType="solid">
        <fgColor indexed="53"/>
        <bgColor indexed="64"/>
      </patternFill>
    </fill>
    <fill>
      <patternFill patternType="solid">
        <fgColor indexed="43"/>
        <bgColor indexed="64"/>
      </patternFill>
    </fill>
    <fill>
      <patternFill patternType="solid">
        <fgColor indexed="48"/>
        <bgColor indexed="64"/>
      </patternFill>
    </fill>
    <fill>
      <patternFill patternType="solid">
        <fgColor indexed="24"/>
        <bgColor indexed="64"/>
      </patternFill>
    </fill>
    <fill>
      <patternFill patternType="solid">
        <fgColor indexed="31"/>
        <bgColor indexed="64"/>
      </patternFill>
    </fill>
    <fill>
      <patternFill patternType="solid">
        <fgColor indexed="27"/>
        <bgColor indexed="64"/>
      </patternFill>
    </fill>
    <fill>
      <patternFill patternType="solid">
        <fgColor indexed="54"/>
        <bgColor indexed="64"/>
      </patternFill>
    </fill>
    <fill>
      <patternFill patternType="solid">
        <fgColor indexed="51"/>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medium">
        <color indexed="48"/>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2" borderId="0" applyNumberFormat="0" applyBorder="0" applyAlignment="0" applyProtection="0">
      <alignment vertical="center"/>
    </xf>
    <xf numFmtId="0" fontId="17"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9"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1" fillId="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3" borderId="6" applyNumberFormat="0" applyFont="0" applyAlignment="0" applyProtection="0">
      <alignment vertical="center"/>
    </xf>
    <xf numFmtId="0" fontId="21" fillId="4"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9" applyNumberFormat="0" applyFill="0" applyAlignment="0" applyProtection="0">
      <alignment vertical="center"/>
    </xf>
    <xf numFmtId="0" fontId="19" fillId="0" borderId="9" applyNumberFormat="0" applyFill="0" applyAlignment="0" applyProtection="0">
      <alignment vertical="center"/>
    </xf>
    <xf numFmtId="0" fontId="21" fillId="6" borderId="0" applyNumberFormat="0" applyBorder="0" applyAlignment="0" applyProtection="0">
      <alignment vertical="center"/>
    </xf>
    <xf numFmtId="0" fontId="15" fillId="0" borderId="8" applyNumberFormat="0" applyFill="0" applyAlignment="0" applyProtection="0">
      <alignment vertical="center"/>
    </xf>
    <xf numFmtId="0" fontId="21" fillId="4" borderId="0" applyNumberFormat="0" applyBorder="0" applyAlignment="0" applyProtection="0">
      <alignment vertical="center"/>
    </xf>
    <xf numFmtId="0" fontId="14" fillId="2" borderId="5" applyNumberFormat="0" applyAlignment="0" applyProtection="0">
      <alignment vertical="center"/>
    </xf>
    <xf numFmtId="0" fontId="18" fillId="2" borderId="7" applyNumberFormat="0" applyAlignment="0" applyProtection="0">
      <alignment vertical="center"/>
    </xf>
    <xf numFmtId="0" fontId="29" fillId="8" borderId="10" applyNumberFormat="0" applyAlignment="0" applyProtection="0">
      <alignment vertical="center"/>
    </xf>
    <xf numFmtId="0" fontId="24" fillId="5" borderId="0" applyNumberFormat="0" applyBorder="0" applyAlignment="0" applyProtection="0">
      <alignment vertical="center"/>
    </xf>
    <xf numFmtId="0" fontId="21" fillId="10" borderId="0" applyNumberFormat="0" applyBorder="0" applyAlignment="0" applyProtection="0">
      <alignment vertical="center"/>
    </xf>
    <xf numFmtId="0" fontId="30" fillId="0" borderId="11" applyNumberFormat="0" applyFill="0" applyAlignment="0" applyProtection="0">
      <alignment vertical="center"/>
    </xf>
    <xf numFmtId="0" fontId="32" fillId="0" borderId="12" applyNumberFormat="0" applyFill="0" applyAlignment="0" applyProtection="0">
      <alignment vertical="center"/>
    </xf>
    <xf numFmtId="0" fontId="20" fillId="5" borderId="0" applyNumberFormat="0" applyBorder="0" applyAlignment="0" applyProtection="0">
      <alignment vertical="center"/>
    </xf>
    <xf numFmtId="0" fontId="31" fillId="11" borderId="0" applyNumberFormat="0" applyBorder="0" applyAlignment="0" applyProtection="0">
      <alignment vertical="center"/>
    </xf>
    <xf numFmtId="0" fontId="24" fillId="14" borderId="0" applyNumberFormat="0" applyBorder="0" applyAlignment="0" applyProtection="0">
      <alignment vertical="center"/>
    </xf>
    <xf numFmtId="0" fontId="21" fillId="12" borderId="0" applyNumberFormat="0" applyBorder="0" applyAlignment="0" applyProtection="0">
      <alignment vertical="center"/>
    </xf>
    <xf numFmtId="0" fontId="24" fillId="15" borderId="0" applyNumberFormat="0" applyBorder="0" applyAlignment="0" applyProtection="0">
      <alignment vertical="center"/>
    </xf>
    <xf numFmtId="0" fontId="24" fillId="14"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1" fillId="8" borderId="0" applyNumberFormat="0" applyBorder="0" applyAlignment="0" applyProtection="0">
      <alignment vertical="center"/>
    </xf>
    <xf numFmtId="0" fontId="21" fillId="17" borderId="0" applyNumberFormat="0" applyBorder="0" applyAlignment="0" applyProtection="0">
      <alignment vertical="center"/>
    </xf>
    <xf numFmtId="0" fontId="24" fillId="3" borderId="0" applyNumberFormat="0" applyBorder="0" applyAlignment="0" applyProtection="0">
      <alignment vertical="center"/>
    </xf>
    <xf numFmtId="0" fontId="24" fillId="11" borderId="0" applyNumberFormat="0" applyBorder="0" applyAlignment="0" applyProtection="0">
      <alignment vertical="center"/>
    </xf>
    <xf numFmtId="0" fontId="21" fillId="16" borderId="0" applyNumberFormat="0" applyBorder="0" applyAlignment="0" applyProtection="0">
      <alignment vertical="center"/>
    </xf>
    <xf numFmtId="0" fontId="24" fillId="14" borderId="0" applyNumberFormat="0" applyBorder="0" applyAlignment="0" applyProtection="0">
      <alignment vertical="center"/>
    </xf>
    <xf numFmtId="0" fontId="21" fillId="13" borderId="0" applyNumberFormat="0" applyBorder="0" applyAlignment="0" applyProtection="0">
      <alignment vertical="center"/>
    </xf>
    <xf numFmtId="0" fontId="21" fillId="18" borderId="0" applyNumberFormat="0" applyBorder="0" applyAlignment="0" applyProtection="0">
      <alignment vertical="center"/>
    </xf>
    <xf numFmtId="0" fontId="24" fillId="9" borderId="0" applyNumberFormat="0" applyBorder="0" applyAlignment="0" applyProtection="0">
      <alignment vertical="center"/>
    </xf>
    <xf numFmtId="0" fontId="21" fillId="9" borderId="0" applyNumberFormat="0" applyBorder="0" applyAlignment="0" applyProtection="0">
      <alignment vertical="center"/>
    </xf>
  </cellStyleXfs>
  <cellXfs count="45">
    <xf numFmtId="0" fontId="0" fillId="0" borderId="0" xfId="0">
      <alignment vertical="center"/>
    </xf>
    <xf numFmtId="0" fontId="1" fillId="0" borderId="0" xfId="0" applyFont="1">
      <alignment vertical="center"/>
    </xf>
    <xf numFmtId="0" fontId="2" fillId="0" borderId="0" xfId="0" applyFont="1" applyAlignment="1"/>
    <xf numFmtId="0" fontId="0" fillId="0" borderId="0" xfId="0" applyFont="1" applyAlignment="1"/>
    <xf numFmtId="0" fontId="3" fillId="0" borderId="0" xfId="0" applyFont="1" applyAlignment="1">
      <alignment horizontal="center" vertical="center"/>
    </xf>
    <xf numFmtId="0" fontId="4" fillId="0" borderId="0" xfId="0" applyFont="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2" xfId="0" applyFont="1" applyFill="1" applyBorder="1" applyAlignment="1">
      <alignment horizontal="left" vertical="center"/>
    </xf>
    <xf numFmtId="0" fontId="6" fillId="0" borderId="2" xfId="0" applyFont="1" applyFill="1" applyBorder="1" applyAlignment="1">
      <alignment horizontal="center" vertical="center"/>
    </xf>
    <xf numFmtId="0" fontId="5" fillId="0" borderId="2" xfId="0" applyFont="1" applyBorder="1" applyAlignment="1">
      <alignment horizontal="left" vertical="center" wrapText="1"/>
    </xf>
    <xf numFmtId="176" fontId="7" fillId="0" borderId="4"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5" fillId="0" borderId="0" xfId="0" applyFont="1" applyBorder="1" applyAlignment="1">
      <alignment horizontal="left" vertical="center" wrapText="1"/>
    </xf>
    <xf numFmtId="176" fontId="6"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176" fontId="6" fillId="0" borderId="0" xfId="0" applyNumberFormat="1" applyFont="1" applyAlignment="1">
      <alignment horizontal="left" vertical="center"/>
    </xf>
    <xf numFmtId="0" fontId="4" fillId="0" borderId="0" xfId="0" applyFont="1">
      <alignment vertical="center"/>
    </xf>
    <xf numFmtId="0" fontId="9" fillId="0" borderId="0" xfId="0" applyFont="1" applyBorder="1" applyAlignment="1">
      <alignment horizontal="right"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10" fillId="0" borderId="0" xfId="0" applyFont="1">
      <alignment vertical="center"/>
    </xf>
    <xf numFmtId="0" fontId="1" fillId="0" borderId="0" xfId="0" applyFont="1">
      <alignment vertical="center"/>
    </xf>
    <xf numFmtId="0" fontId="11" fillId="0" borderId="0" xfId="0" applyFont="1" applyAlignment="1">
      <alignment vertical="center"/>
    </xf>
    <xf numFmtId="0" fontId="10" fillId="0" borderId="0" xfId="0" applyFont="1" applyAlignment="1"/>
    <xf numFmtId="0" fontId="12" fillId="0" borderId="0" xfId="0" applyFont="1" applyAlignment="1">
      <alignment horizontal="center"/>
    </xf>
    <xf numFmtId="0" fontId="10" fillId="0" borderId="0" xfId="0" applyFont="1" applyAlignment="1">
      <alignment horizontal="center"/>
    </xf>
    <xf numFmtId="0" fontId="9" fillId="0" borderId="0" xfId="0" applyFont="1" applyBorder="1" applyAlignment="1">
      <alignment horizontal="right"/>
    </xf>
    <xf numFmtId="0" fontId="10" fillId="0" borderId="0" xfId="0" applyFont="1" applyBorder="1" applyAlignment="1">
      <alignment horizontal="right"/>
    </xf>
    <xf numFmtId="0" fontId="1"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2" xfId="0" applyFont="1" applyBorder="1" applyAlignment="1">
      <alignment horizontal="left" vertical="center" wrapText="1"/>
    </xf>
    <xf numFmtId="176"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0" xfId="0" applyFont="1" applyAlignment="1">
      <alignment horizontal="left" vertical="center" wrapText="1"/>
    </xf>
    <xf numFmtId="176" fontId="10" fillId="0" borderId="0" xfId="0" applyNumberFormat="1" applyFont="1" applyFill="1" applyAlignment="1">
      <alignment horizontal="center" vertical="center" wrapText="1"/>
    </xf>
    <xf numFmtId="0" fontId="10" fillId="0" borderId="0" xfId="0" applyFont="1" applyFill="1" applyAlignment="1">
      <alignment horizontal="center" vertical="center" wrapText="1"/>
    </xf>
    <xf numFmtId="0" fontId="9" fillId="0" borderId="0" xfId="0" applyFont="1">
      <alignment vertical="center"/>
    </xf>
    <xf numFmtId="176" fontId="9" fillId="0" borderId="0" xfId="0" applyNumberFormat="1" applyFont="1">
      <alignment vertical="center"/>
    </xf>
    <xf numFmtId="176" fontId="10" fillId="0" borderId="0" xfId="0" applyNumberFormat="1"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tabSelected="1" workbookViewId="0">
      <selection activeCell="C9" sqref="C9"/>
    </sheetView>
  </sheetViews>
  <sheetFormatPr defaultColWidth="9" defaultRowHeight="15.75"/>
  <cols>
    <col min="1" max="1" width="35.875" style="25" customWidth="1"/>
    <col min="2" max="2" width="15.875" style="25" customWidth="1"/>
    <col min="3" max="3" width="20.875" style="25" customWidth="1"/>
    <col min="4" max="4" width="13.5" style="25" customWidth="1"/>
    <col min="5" max="5" width="15.25" style="25" customWidth="1"/>
    <col min="6" max="7" width="15.125" style="25" customWidth="1"/>
    <col min="8" max="16384" width="9" style="25"/>
  </cols>
  <sheetData>
    <row r="1" s="25" customFormat="1" ht="23.25" customHeight="1" spans="1:7">
      <c r="A1" s="27" t="s">
        <v>0</v>
      </c>
      <c r="B1" s="28"/>
      <c r="C1" s="28"/>
      <c r="D1" s="28"/>
      <c r="E1" s="28"/>
      <c r="F1" s="28"/>
      <c r="G1" s="28"/>
    </row>
    <row r="2" s="25" customFormat="1" ht="27" spans="1:7">
      <c r="A2" s="29" t="s">
        <v>1</v>
      </c>
      <c r="B2" s="29"/>
      <c r="C2" s="29"/>
      <c r="D2" s="29"/>
      <c r="E2" s="29"/>
      <c r="F2" s="29"/>
      <c r="G2" s="29"/>
    </row>
    <row r="3" s="25" customFormat="1" spans="1:7">
      <c r="A3" s="30"/>
      <c r="B3" s="30"/>
      <c r="C3" s="30"/>
      <c r="D3" s="30"/>
      <c r="E3" s="30"/>
      <c r="F3" s="30"/>
      <c r="G3" s="30"/>
    </row>
    <row r="4" s="25" customFormat="1" spans="1:7">
      <c r="A4" s="28"/>
      <c r="B4" s="28"/>
      <c r="C4" s="28"/>
      <c r="D4" s="28"/>
      <c r="E4" s="28"/>
      <c r="F4" s="31"/>
      <c r="G4" s="32"/>
    </row>
    <row r="5" s="26" customFormat="1" ht="25.5" customHeight="1" spans="1:7">
      <c r="A5" s="33" t="s">
        <v>2</v>
      </c>
      <c r="B5" s="33" t="s">
        <v>3</v>
      </c>
      <c r="C5" s="33"/>
      <c r="D5" s="33"/>
      <c r="E5" s="33"/>
      <c r="F5" s="34" t="s">
        <v>4</v>
      </c>
      <c r="G5" s="34"/>
    </row>
    <row r="6" s="26" customFormat="1" ht="25.5" customHeight="1" spans="1:7">
      <c r="A6" s="33"/>
      <c r="B6" s="33" t="s">
        <v>5</v>
      </c>
      <c r="C6" s="33" t="s">
        <v>6</v>
      </c>
      <c r="D6" s="33" t="s">
        <v>7</v>
      </c>
      <c r="E6" s="33" t="s">
        <v>8</v>
      </c>
      <c r="F6" s="34" t="s">
        <v>9</v>
      </c>
      <c r="G6" s="34" t="s">
        <v>10</v>
      </c>
    </row>
    <row r="7" s="26" customFormat="1" ht="25.5" customHeight="1" spans="1:7">
      <c r="A7" s="33"/>
      <c r="B7" s="33"/>
      <c r="C7" s="33"/>
      <c r="D7" s="33"/>
      <c r="E7" s="33"/>
      <c r="F7" s="34"/>
      <c r="G7" s="34"/>
    </row>
    <row r="8" s="25" customFormat="1" ht="25.5" customHeight="1" spans="1:7">
      <c r="A8" s="35" t="s">
        <v>11</v>
      </c>
      <c r="B8" s="36">
        <v>0.49</v>
      </c>
      <c r="C8" s="36">
        <v>0.49</v>
      </c>
      <c r="D8" s="36">
        <v>0.49</v>
      </c>
      <c r="E8" s="36">
        <v>0.49</v>
      </c>
      <c r="F8" s="37"/>
      <c r="G8" s="37"/>
    </row>
    <row r="9" s="25" customFormat="1" ht="25.5" customHeight="1" spans="1:7">
      <c r="A9" s="35" t="s">
        <v>12</v>
      </c>
      <c r="B9" s="37">
        <f>0.4565+0.0243</f>
        <v>0.4808</v>
      </c>
      <c r="C9" s="37">
        <f>0.4485+0.0243</f>
        <v>0.4728</v>
      </c>
      <c r="D9" s="37">
        <f>0.4385+0.0243</f>
        <v>0.4628</v>
      </c>
      <c r="E9" s="36"/>
      <c r="F9" s="37"/>
      <c r="G9" s="37"/>
    </row>
    <row r="10" s="25" customFormat="1" ht="25.5" customHeight="1" spans="1:7">
      <c r="A10" s="35" t="s">
        <v>13</v>
      </c>
      <c r="B10" s="37">
        <f>0.2425+0.0243</f>
        <v>0.2668</v>
      </c>
      <c r="C10" s="37">
        <f>0.2405+0.0243</f>
        <v>0.2648</v>
      </c>
      <c r="D10" s="37">
        <f>0.2375+0.0243</f>
        <v>0.2618</v>
      </c>
      <c r="E10" s="36"/>
      <c r="F10" s="37"/>
      <c r="G10" s="37"/>
    </row>
    <row r="11" s="25" customFormat="1" ht="25.5" customHeight="1" spans="1:7">
      <c r="A11" s="35" t="s">
        <v>14</v>
      </c>
      <c r="B11" s="37" t="s">
        <v>15</v>
      </c>
      <c r="C11" s="37" t="s">
        <v>16</v>
      </c>
      <c r="D11" s="37" t="s">
        <v>17</v>
      </c>
      <c r="E11" s="36"/>
      <c r="F11" s="37"/>
      <c r="G11" s="37"/>
    </row>
    <row r="12" s="25" customFormat="1" ht="25.5" customHeight="1" spans="1:12">
      <c r="A12" s="35"/>
      <c r="B12" s="37">
        <f>0.2225+0.0243</f>
        <v>0.2468</v>
      </c>
      <c r="C12" s="37">
        <f>0.2125+0.0243</f>
        <v>0.2368</v>
      </c>
      <c r="D12" s="37">
        <f>0.2025+0.0243</f>
        <v>0.2268</v>
      </c>
      <c r="E12" s="37"/>
      <c r="F12" s="37"/>
      <c r="G12" s="37"/>
      <c r="I12" s="44"/>
      <c r="J12" s="44"/>
      <c r="K12" s="44"/>
      <c r="L12" s="44"/>
    </row>
    <row r="13" s="25" customFormat="1" ht="25.5" customHeight="1" spans="1:12">
      <c r="A13" s="35" t="s">
        <v>18</v>
      </c>
      <c r="B13" s="37"/>
      <c r="C13" s="37"/>
      <c r="D13" s="37"/>
      <c r="E13" s="37"/>
      <c r="F13" s="37"/>
      <c r="G13" s="37"/>
      <c r="I13" s="44"/>
      <c r="J13" s="44"/>
      <c r="K13" s="44"/>
      <c r="L13" s="44"/>
    </row>
    <row r="14" s="25" customFormat="1" ht="25.5" customHeight="1" spans="1:12">
      <c r="A14" s="38" t="s">
        <v>19</v>
      </c>
      <c r="B14" s="37"/>
      <c r="C14" s="37">
        <f>0.5111+0.0243-0.0386-0.0275-0.006-0.0171</f>
        <v>0.4462</v>
      </c>
      <c r="D14" s="37">
        <f>0.4911+0.0243-0.0386-0.0275-0.006-0.0171</f>
        <v>0.4262</v>
      </c>
      <c r="E14" s="37">
        <f>0.4711+0.0243-0.0386-0.0275-0.006-0.0171</f>
        <v>0.4062</v>
      </c>
      <c r="F14" s="37">
        <v>31</v>
      </c>
      <c r="G14" s="37">
        <f>24-2</f>
        <v>22</v>
      </c>
      <c r="I14" s="44"/>
      <c r="J14" s="44"/>
      <c r="K14" s="44"/>
      <c r="L14" s="44"/>
    </row>
    <row r="15" s="25" customFormat="1" ht="25.5" customHeight="1" spans="1:12">
      <c r="A15" s="38" t="s">
        <v>20</v>
      </c>
      <c r="B15" s="36">
        <f>0.7556+0.0243-0.0517-0.006-0.0158-0.0214-0.0333-0.002-0.0333-0.0317</f>
        <v>0.5847</v>
      </c>
      <c r="C15" s="36">
        <f>0.7356+0.0243-0.0517-0.006-0.0158-0.0214-0.0333-0.002-0.0333-0.0317</f>
        <v>0.5647</v>
      </c>
      <c r="D15" s="36">
        <f>0.7156+0.0243-0.0517-0.006-0.0158-0.0214-0.0333-0.002-0.0333-0.0317</f>
        <v>0.5447</v>
      </c>
      <c r="E15" s="37"/>
      <c r="F15" s="37"/>
      <c r="G15" s="37"/>
      <c r="I15" s="44"/>
      <c r="J15" s="44"/>
      <c r="K15" s="44"/>
      <c r="L15" s="44"/>
    </row>
    <row r="16" s="25" customFormat="1" ht="12" customHeight="1" spans="1:12">
      <c r="A16" s="39"/>
      <c r="B16" s="40"/>
      <c r="C16" s="40"/>
      <c r="D16" s="40"/>
      <c r="E16" s="41"/>
      <c r="F16" s="41"/>
      <c r="G16" s="41"/>
      <c r="I16" s="44"/>
      <c r="J16" s="44"/>
      <c r="K16" s="44"/>
      <c r="L16" s="44"/>
    </row>
    <row r="17" s="25" customFormat="1" ht="21" customHeight="1" spans="1:1">
      <c r="A17" s="25" t="s">
        <v>21</v>
      </c>
    </row>
    <row r="18" s="25" customFormat="1" ht="21" customHeight="1" spans="1:1">
      <c r="A18" s="25" t="s">
        <v>22</v>
      </c>
    </row>
    <row r="19" s="25" customFormat="1" spans="1:13">
      <c r="A19" s="42"/>
      <c r="B19" s="42"/>
      <c r="C19" s="43"/>
      <c r="D19" s="42"/>
      <c r="E19" s="42"/>
      <c r="F19" s="42"/>
      <c r="G19" s="42"/>
      <c r="H19" s="42"/>
      <c r="I19" s="42"/>
      <c r="J19" s="42"/>
      <c r="K19" s="42"/>
      <c r="L19" s="42"/>
      <c r="M19" s="42"/>
    </row>
  </sheetData>
  <mergeCells count="13">
    <mergeCell ref="A2:G2"/>
    <mergeCell ref="A3:G3"/>
    <mergeCell ref="F4:G4"/>
    <mergeCell ref="B5:E5"/>
    <mergeCell ref="F5:G5"/>
    <mergeCell ref="A5:A7"/>
    <mergeCell ref="A11:A12"/>
    <mergeCell ref="B6:B7"/>
    <mergeCell ref="C6:C7"/>
    <mergeCell ref="D6:D7"/>
    <mergeCell ref="E6:E7"/>
    <mergeCell ref="F6:F7"/>
    <mergeCell ref="G6:G7"/>
  </mergeCells>
  <printOptions horizontalCentered="1"/>
  <pageMargins left="0.747916666666667" right="0.747916666666667" top="0.984027777777778" bottom="0.984027777777778" header="0.511111111111111" footer="0.511111111111111"/>
  <pageSetup paperSize="9" scale="90"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A1" sqref="A1"/>
    </sheetView>
  </sheetViews>
  <sheetFormatPr defaultColWidth="9" defaultRowHeight="14.25"/>
  <cols>
    <col min="1" max="1" width="37.375" customWidth="1"/>
    <col min="2" max="2" width="10.875"/>
    <col min="3" max="10" width="11"/>
    <col min="11" max="13" width="10.875"/>
  </cols>
  <sheetData>
    <row r="1" ht="21" customHeight="1" spans="1:13">
      <c r="A1" s="2" t="s">
        <v>23</v>
      </c>
      <c r="B1" s="3"/>
      <c r="C1" s="3"/>
      <c r="D1" s="3"/>
      <c r="E1" s="3"/>
      <c r="F1" s="3"/>
      <c r="G1" s="3"/>
      <c r="H1" s="3"/>
      <c r="I1" s="3"/>
      <c r="J1" s="3"/>
      <c r="K1" s="3"/>
      <c r="L1" s="3"/>
      <c r="M1" s="3"/>
    </row>
    <row r="2" ht="36" customHeight="1" spans="1:13">
      <c r="A2" s="4" t="s">
        <v>24</v>
      </c>
      <c r="B2" s="4"/>
      <c r="C2" s="4"/>
      <c r="D2" s="4"/>
      <c r="E2" s="4"/>
      <c r="F2" s="4"/>
      <c r="G2" s="4"/>
      <c r="H2" s="4"/>
      <c r="I2" s="4"/>
      <c r="J2" s="4"/>
      <c r="K2" s="4"/>
      <c r="L2" s="4"/>
      <c r="M2" s="4"/>
    </row>
    <row r="3" ht="30.75" customHeight="1" spans="1:13">
      <c r="A3" s="5"/>
      <c r="B3" s="5"/>
      <c r="C3" s="5"/>
      <c r="D3" s="5"/>
      <c r="E3" s="5"/>
      <c r="F3" s="5"/>
      <c r="G3" s="5"/>
      <c r="H3" s="5"/>
      <c r="I3" s="5"/>
      <c r="J3" s="5"/>
      <c r="K3" s="5"/>
      <c r="L3" s="5"/>
      <c r="M3" s="5"/>
    </row>
    <row r="4" ht="22.5" customHeight="1" spans="1:13">
      <c r="A4" s="3"/>
      <c r="B4" s="3"/>
      <c r="C4" s="3"/>
      <c r="D4" s="3"/>
      <c r="E4" s="3"/>
      <c r="F4" s="3"/>
      <c r="G4" s="3"/>
      <c r="H4" s="3"/>
      <c r="I4" s="3"/>
      <c r="J4" s="3"/>
      <c r="K4" s="3"/>
      <c r="L4" s="3"/>
      <c r="M4" s="22" t="s">
        <v>25</v>
      </c>
    </row>
    <row r="5" s="1" customFormat="1" ht="31.5" customHeight="1" spans="1:13">
      <c r="A5" s="6" t="s">
        <v>26</v>
      </c>
      <c r="B5" s="7" t="s">
        <v>5</v>
      </c>
      <c r="C5" s="7"/>
      <c r="D5" s="7"/>
      <c r="E5" s="7" t="s">
        <v>6</v>
      </c>
      <c r="F5" s="7"/>
      <c r="G5" s="7"/>
      <c r="H5" s="7" t="s">
        <v>27</v>
      </c>
      <c r="I5" s="7"/>
      <c r="J5" s="7"/>
      <c r="K5" s="7" t="s">
        <v>28</v>
      </c>
      <c r="L5" s="7"/>
      <c r="M5" s="7"/>
    </row>
    <row r="6" s="1" customFormat="1" ht="31.5" customHeight="1" spans="1:13">
      <c r="A6" s="8"/>
      <c r="B6" s="7" t="s">
        <v>29</v>
      </c>
      <c r="C6" s="7" t="s">
        <v>30</v>
      </c>
      <c r="D6" s="7" t="s">
        <v>31</v>
      </c>
      <c r="E6" s="7" t="s">
        <v>29</v>
      </c>
      <c r="F6" s="7" t="s">
        <v>30</v>
      </c>
      <c r="G6" s="7" t="s">
        <v>31</v>
      </c>
      <c r="H6" s="7" t="s">
        <v>29</v>
      </c>
      <c r="I6" s="7" t="s">
        <v>30</v>
      </c>
      <c r="J6" s="7" t="s">
        <v>31</v>
      </c>
      <c r="K6" s="7" t="s">
        <v>29</v>
      </c>
      <c r="L6" s="7" t="s">
        <v>30</v>
      </c>
      <c r="M6" s="7" t="s">
        <v>31</v>
      </c>
    </row>
    <row r="7" ht="31.5" customHeight="1" spans="1:13">
      <c r="A7" s="9" t="s">
        <v>32</v>
      </c>
      <c r="B7" s="10">
        <f>(C7-0.02)*1.5+0.02</f>
        <v>0.7112</v>
      </c>
      <c r="C7" s="10">
        <f>销价表!B9</f>
        <v>0.4808</v>
      </c>
      <c r="D7" s="10">
        <f>(C7-0.02)*0.5+0.02</f>
        <v>0.2504</v>
      </c>
      <c r="E7" s="10">
        <f>(F7-0.02)*1.5+0.02</f>
        <v>0.6992</v>
      </c>
      <c r="F7" s="10">
        <f>销价表!C9</f>
        <v>0.4728</v>
      </c>
      <c r="G7" s="10">
        <f>(F7-0.02)*0.5+0.02</f>
        <v>0.2464</v>
      </c>
      <c r="H7" s="10">
        <f>(I7-0.02)*1.5+0.02</f>
        <v>0.6842</v>
      </c>
      <c r="I7" s="10">
        <f>销价表!D9</f>
        <v>0.4628</v>
      </c>
      <c r="J7" s="10">
        <f>(I7-0.02)*0.5+0.02</f>
        <v>0.2414</v>
      </c>
      <c r="K7" s="10"/>
      <c r="L7" s="10"/>
      <c r="M7" s="10"/>
    </row>
    <row r="8" ht="31.5" customHeight="1" spans="1:13">
      <c r="A8" s="11" t="s">
        <v>33</v>
      </c>
      <c r="B8" s="10"/>
      <c r="C8" s="10"/>
      <c r="D8" s="10"/>
      <c r="E8" s="10"/>
      <c r="F8" s="10"/>
      <c r="G8" s="10"/>
      <c r="H8" s="10"/>
      <c r="I8" s="10"/>
      <c r="J8" s="10"/>
      <c r="K8" s="10"/>
      <c r="L8" s="10"/>
      <c r="M8" s="10"/>
    </row>
    <row r="9" ht="31.5" customHeight="1" spans="1:13">
      <c r="A9" s="11" t="s">
        <v>34</v>
      </c>
      <c r="B9" s="10"/>
      <c r="C9" s="10"/>
      <c r="D9" s="10"/>
      <c r="E9" s="12">
        <f>(F9-0.02)*1.63+0.02</f>
        <v>0.714706</v>
      </c>
      <c r="F9" s="12">
        <f>销价表!C14</f>
        <v>0.4462</v>
      </c>
      <c r="G9" s="12">
        <f>(F9-0.02)*0.37+0.02</f>
        <v>0.177694</v>
      </c>
      <c r="H9" s="12">
        <f>(I9-0.02)*1.63+0.02</f>
        <v>0.682106</v>
      </c>
      <c r="I9" s="12">
        <f>销价表!D14</f>
        <v>0.4262</v>
      </c>
      <c r="J9" s="12">
        <f>(I9-0.02)*0.37+0.02</f>
        <v>0.170294</v>
      </c>
      <c r="K9" s="12">
        <f>(L9-0.02)*1.63+0.02</f>
        <v>0.649506</v>
      </c>
      <c r="L9" s="12">
        <f>销价表!E14</f>
        <v>0.4062</v>
      </c>
      <c r="M9" s="12">
        <f>(L9-0.02)*0.37+0.02</f>
        <v>0.162894</v>
      </c>
    </row>
    <row r="10" ht="31.5" customHeight="1" spans="1:13">
      <c r="A10" s="11" t="s">
        <v>35</v>
      </c>
      <c r="B10" s="13">
        <f>(C10-0.02)*1.5+0.02</f>
        <v>0.86705</v>
      </c>
      <c r="C10" s="13">
        <f>销价表!B15</f>
        <v>0.5847</v>
      </c>
      <c r="D10" s="13">
        <f>(C10-0.02)*0.5+0.02</f>
        <v>0.30235</v>
      </c>
      <c r="E10" s="13">
        <f>(F10-0.02)*1.5+0.02</f>
        <v>0.83705</v>
      </c>
      <c r="F10" s="13">
        <f>销价表!C15</f>
        <v>0.5647</v>
      </c>
      <c r="G10" s="13">
        <f>(F10-0.02)*0.5+0.02</f>
        <v>0.29235</v>
      </c>
      <c r="H10" s="13">
        <f>(I10-0.02)*1.5+0.02</f>
        <v>0.80705</v>
      </c>
      <c r="I10" s="13">
        <f>销价表!D15</f>
        <v>0.5447</v>
      </c>
      <c r="J10" s="13">
        <f>(I10-0.02)*0.5+0.02</f>
        <v>0.28235</v>
      </c>
      <c r="K10" s="23"/>
      <c r="L10" s="23"/>
      <c r="M10" s="23"/>
    </row>
    <row r="11" ht="17" customHeight="1" spans="1:13">
      <c r="A11" s="14"/>
      <c r="B11" s="15"/>
      <c r="C11" s="15"/>
      <c r="D11" s="15"/>
      <c r="E11" s="15"/>
      <c r="F11" s="15"/>
      <c r="G11" s="15"/>
      <c r="H11" s="15"/>
      <c r="I11" s="15"/>
      <c r="J11" s="15"/>
      <c r="K11" s="24"/>
      <c r="L11" s="24"/>
      <c r="M11" s="24"/>
    </row>
    <row r="12" ht="28" customHeight="1" spans="1:13">
      <c r="A12" s="16" t="s">
        <v>36</v>
      </c>
      <c r="B12" s="16"/>
      <c r="C12" s="16"/>
      <c r="D12" s="16"/>
      <c r="E12" s="16"/>
      <c r="F12" s="16"/>
      <c r="G12" s="16"/>
      <c r="H12" s="16"/>
      <c r="I12" s="16"/>
      <c r="J12" s="16"/>
      <c r="K12" s="16"/>
      <c r="L12" s="16"/>
      <c r="M12" s="16"/>
    </row>
    <row r="13" ht="25" customHeight="1" spans="1:13">
      <c r="A13" s="17" t="s">
        <v>37</v>
      </c>
      <c r="B13" s="17"/>
      <c r="C13" s="17"/>
      <c r="D13" s="17"/>
      <c r="E13" s="17"/>
      <c r="F13" s="17"/>
      <c r="G13" s="17"/>
      <c r="H13" s="17"/>
      <c r="I13" s="17"/>
      <c r="J13" s="17"/>
      <c r="K13" s="17"/>
      <c r="L13" s="17"/>
      <c r="M13" s="17"/>
    </row>
    <row r="14" ht="36" customHeight="1" spans="1:13">
      <c r="A14" s="18" t="s">
        <v>38</v>
      </c>
      <c r="B14" s="19"/>
      <c r="C14" s="19"/>
      <c r="D14" s="19"/>
      <c r="E14" s="19"/>
      <c r="F14" s="20"/>
      <c r="G14" s="19"/>
      <c r="H14" s="19"/>
      <c r="I14" s="20"/>
      <c r="J14" s="19"/>
      <c r="K14" s="19"/>
      <c r="L14" s="20"/>
      <c r="M14" s="19"/>
    </row>
    <row r="15" ht="18.75" spans="1:13">
      <c r="A15" s="21"/>
      <c r="B15" s="21"/>
      <c r="C15" s="21"/>
      <c r="D15" s="21"/>
      <c r="E15" s="21"/>
      <c r="F15" s="21"/>
      <c r="G15" s="21"/>
      <c r="H15" s="21"/>
      <c r="I15" s="21"/>
      <c r="J15" s="21"/>
      <c r="K15" s="21"/>
      <c r="L15" s="21"/>
      <c r="M15" s="21"/>
    </row>
  </sheetData>
  <mergeCells count="10">
    <mergeCell ref="A2:M2"/>
    <mergeCell ref="A3:M3"/>
    <mergeCell ref="B5:D5"/>
    <mergeCell ref="E5:G5"/>
    <mergeCell ref="H5:J5"/>
    <mergeCell ref="K5:M5"/>
    <mergeCell ref="A12:M12"/>
    <mergeCell ref="A13:M13"/>
    <mergeCell ref="A14:M14"/>
    <mergeCell ref="A5:A6"/>
  </mergeCells>
  <printOptions horizontalCentered="1"/>
  <pageMargins left="0.747916666666667" right="0.747916666666667" top="0.984027777777778" bottom="0.984027777777778" header="0.511111111111111" footer="0.511111111111111"/>
  <pageSetup paperSize="9" scale="7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2</vt:i4>
      </vt:variant>
    </vt:vector>
  </HeadingPairs>
  <TitlesOfParts>
    <vt:vector size="2" baseType="lpstr">
      <vt:lpstr>销价表</vt:lpstr>
      <vt:lpstr>峰谷表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zqq</dc:creator>
  <cp:lastModifiedBy>许文宇</cp:lastModifiedBy>
  <cp:revision>1</cp:revision>
  <dcterms:created xsi:type="dcterms:W3CDTF">2012-06-06T01:30:27Z</dcterms:created>
  <cp:lastPrinted>2013-06-07T03:10:10Z</cp:lastPrinted>
  <dcterms:modified xsi:type="dcterms:W3CDTF">2021-07-07T08:57:47Z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A8E44DB986F64EC480BE0A33F1C86AF0</vt:lpwstr>
  </property>
</Properties>
</file>