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0" activeTab="21"/>
  </bookViews>
  <sheets>
    <sheet name="总表" sheetId="1" r:id="rId1"/>
    <sheet name="黄土高原水土流失综合治理天然林保护与营造林工程" sheetId="2" r:id="rId2"/>
    <sheet name="退化草原修复工程" sheetId="3" r:id="rId3"/>
    <sheet name="荒漠化治理工程" sheetId="4" r:id="rId4"/>
    <sheet name="秦岭生态保护和修复" sheetId="5" r:id="rId5"/>
    <sheet name="大巴山生物多样性保护与生态修复" sheetId="6" r:id="rId6"/>
    <sheet name="铜川" sheetId="7" r:id="rId7"/>
    <sheet name="宝鸡" sheetId="8" r:id="rId8"/>
    <sheet name="咸阳" sheetId="9" r:id="rId9"/>
    <sheet name="渭南" sheetId="10" r:id="rId10"/>
    <sheet name="延安" sheetId="11" r:id="rId11"/>
    <sheet name="榆林" sheetId="12" r:id="rId12"/>
    <sheet name="汉中" sheetId="13" r:id="rId13"/>
    <sheet name="安康" sheetId="14" r:id="rId14"/>
    <sheet name="商洛" sheetId="15" r:id="rId15"/>
    <sheet name="韩城" sheetId="16" r:id="rId16"/>
    <sheet name="杨凌" sheetId="17" r:id="rId17"/>
    <sheet name="森林资源管理局" sheetId="18" r:id="rId18"/>
    <sheet name="飞播站" sheetId="19" r:id="rId19"/>
    <sheet name="太白山" sheetId="20" r:id="rId20"/>
    <sheet name="长青" sheetId="21" r:id="rId21"/>
    <sheet name="朱鹮" sheetId="22" r:id="rId22"/>
    <sheet name="牛背梁" sheetId="23" r:id="rId23"/>
    <sheet name="楼观台" sheetId="24" r:id="rId24"/>
  </sheets>
  <definedNames>
    <definedName name="_xlnm.Print_Titles" localSheetId="1">黄土高原水土流失综合治理天然林保护与营造林工程!$4:$6</definedName>
    <definedName name="_xlnm.Print_Titles" localSheetId="2">退化草原修复工程!$4:$6</definedName>
    <definedName name="_xlnm.Print_Titles" localSheetId="3">荒漠化治理工程!$4:$6</definedName>
    <definedName name="_xlnm.Print_Titles" localSheetId="4">秦岭生态保护和修复!$4:$6</definedName>
    <definedName name="_xlnm.Print_Titles" localSheetId="5">大巴山生物多样性保护与生态修复!$4:$6</definedName>
  </definedNames>
  <calcPr calcId="144525" fullCalcOnLoad="1"/>
</workbook>
</file>

<file path=xl/comments1.xml><?xml version="1.0" encoding="utf-8"?>
<comments xmlns="http://schemas.openxmlformats.org/spreadsheetml/2006/main">
  <authors>
    <author>Windows 用户</author>
    <author>lenovo</author>
  </authors>
  <commentList>
    <comment ref="M10" authorId="0">
      <text>
        <r>
          <rPr>
            <sz val="9"/>
            <rFont val="宋体"/>
            <charset val="134"/>
          </rPr>
          <t>Windows 用户:
2</t>
        </r>
      </text>
    </comment>
    <comment ref="N10" authorId="0">
      <text>
        <r>
          <rPr>
            <sz val="9"/>
            <rFont val="宋体"/>
            <charset val="134"/>
          </rPr>
          <t>Windows 用户:
1.5</t>
        </r>
      </text>
    </comment>
    <comment ref="M11" authorId="1">
      <text>
        <r>
          <rPr>
            <sz val="9"/>
            <rFont val="宋体"/>
            <charset val="134"/>
          </rPr>
          <t>lenovo:
0</t>
        </r>
      </text>
    </comment>
    <comment ref="O11" authorId="1">
      <text>
        <r>
          <rPr>
            <sz val="9"/>
            <rFont val="宋体"/>
            <charset val="134"/>
          </rPr>
          <t>lenovo:
0</t>
        </r>
      </text>
    </comment>
    <comment ref="L12" authorId="0">
      <text>
        <r>
          <rPr>
            <sz val="9"/>
            <rFont val="宋体"/>
            <charset val="134"/>
          </rPr>
          <t>Windows 用户:
0</t>
        </r>
      </text>
    </comment>
    <comment ref="O12" authorId="0">
      <text>
        <r>
          <rPr>
            <sz val="9"/>
            <rFont val="宋体"/>
            <charset val="134"/>
          </rPr>
          <t>Windows 用户:
0</t>
        </r>
      </text>
    </comment>
    <comment ref="M13" authorId="1">
      <text>
        <r>
          <rPr>
            <sz val="9"/>
            <rFont val="宋体"/>
            <charset val="134"/>
          </rPr>
          <t>lenovo:
4</t>
        </r>
      </text>
    </comment>
    <comment ref="O13" authorId="0">
      <text>
        <r>
          <rPr>
            <sz val="9"/>
            <rFont val="宋体"/>
            <charset val="134"/>
          </rPr>
          <t>Windows 用户:
0</t>
        </r>
      </text>
    </comment>
    <comment ref="M14" authorId="1">
      <text>
        <r>
          <rPr>
            <sz val="9"/>
            <rFont val="宋体"/>
            <charset val="134"/>
          </rPr>
          <t>lenovo:
0.6</t>
        </r>
      </text>
    </comment>
    <comment ref="M15" authorId="1">
      <text>
        <r>
          <rPr>
            <sz val="9"/>
            <rFont val="宋体"/>
            <charset val="134"/>
          </rPr>
          <t>lenovo:
0.4</t>
        </r>
      </text>
    </comment>
    <comment ref="M16" authorId="1">
      <text>
        <r>
          <rPr>
            <sz val="9"/>
            <rFont val="宋体"/>
            <charset val="134"/>
          </rPr>
          <t>lenovo:
5</t>
        </r>
      </text>
    </comment>
    <comment ref="N16" authorId="0">
      <text>
        <r>
          <rPr>
            <sz val="9"/>
            <rFont val="宋体"/>
            <charset val="134"/>
          </rPr>
          <t>Windows 用户:
0</t>
        </r>
      </text>
    </comment>
    <comment ref="N17" authorId="1">
      <text>
        <r>
          <rPr>
            <sz val="9"/>
            <rFont val="宋体"/>
            <charset val="134"/>
          </rPr>
          <t>lenovo:
3</t>
        </r>
      </text>
    </comment>
    <comment ref="O17" authorId="1">
      <text>
        <r>
          <rPr>
            <sz val="9"/>
            <rFont val="宋体"/>
            <charset val="134"/>
          </rPr>
          <t>lenovo:
4</t>
        </r>
      </text>
    </comment>
    <comment ref="M21" authorId="1">
      <text>
        <r>
          <rPr>
            <sz val="9"/>
            <rFont val="宋体"/>
            <charset val="134"/>
          </rPr>
          <t>lenovo:
5</t>
        </r>
      </text>
    </comment>
    <comment ref="N21" authorId="1">
      <text>
        <r>
          <rPr>
            <sz val="9"/>
            <rFont val="宋体"/>
            <charset val="134"/>
          </rPr>
          <t>lenovo:
2</t>
        </r>
      </text>
    </comment>
    <comment ref="L23" authorId="1">
      <text>
        <r>
          <rPr>
            <sz val="9"/>
            <rFont val="宋体"/>
            <charset val="134"/>
          </rPr>
          <t>lenovo:
0.7</t>
        </r>
      </text>
    </comment>
    <comment ref="L24" authorId="1">
      <text>
        <r>
          <rPr>
            <sz val="9"/>
            <rFont val="宋体"/>
            <charset val="134"/>
          </rPr>
          <t>lenovo:
0.8</t>
        </r>
      </text>
    </comment>
    <comment ref="L27" authorId="1">
      <text>
        <r>
          <rPr>
            <sz val="9"/>
            <rFont val="宋体"/>
            <charset val="134"/>
          </rPr>
          <t>lenovo:
0.15</t>
        </r>
      </text>
    </comment>
    <comment ref="M27" authorId="1">
      <text>
        <r>
          <rPr>
            <sz val="9"/>
            <rFont val="宋体"/>
            <charset val="134"/>
          </rPr>
          <t>lenovo:
3.7</t>
        </r>
      </text>
    </comment>
    <comment ref="O27" authorId="1">
      <text>
        <r>
          <rPr>
            <sz val="9"/>
            <rFont val="宋体"/>
            <charset val="134"/>
          </rPr>
          <t>lenovo:
0.6</t>
        </r>
      </text>
    </comment>
    <comment ref="L28" authorId="1">
      <text>
        <r>
          <rPr>
            <sz val="9"/>
            <rFont val="宋体"/>
            <charset val="134"/>
          </rPr>
          <t>lenovo:
0.15</t>
        </r>
      </text>
    </comment>
    <comment ref="L29" authorId="1">
      <text>
        <r>
          <rPr>
            <sz val="9"/>
            <rFont val="宋体"/>
            <charset val="134"/>
          </rPr>
          <t>lenovo:
0.05</t>
        </r>
      </text>
    </comment>
    <comment ref="L31" authorId="1">
      <text>
        <r>
          <rPr>
            <sz val="9"/>
            <rFont val="宋体"/>
            <charset val="134"/>
          </rPr>
          <t>lenovo:
0.54</t>
        </r>
      </text>
    </comment>
    <comment ref="M31" authorId="1">
      <text>
        <r>
          <rPr>
            <sz val="9"/>
            <rFont val="宋体"/>
            <charset val="134"/>
          </rPr>
          <t>lenovo:
2.3</t>
        </r>
      </text>
    </comment>
    <comment ref="O31" authorId="1">
      <text>
        <r>
          <rPr>
            <sz val="9"/>
            <rFont val="宋体"/>
            <charset val="134"/>
          </rPr>
          <t>lenovo:
0.5</t>
        </r>
      </text>
    </comment>
    <comment ref="M33" authorId="1">
      <text>
        <r>
          <rPr>
            <sz val="9"/>
            <rFont val="宋体"/>
            <charset val="134"/>
          </rPr>
          <t>lenovo:
2.1</t>
        </r>
      </text>
    </comment>
    <comment ref="O33" authorId="1">
      <text>
        <r>
          <rPr>
            <sz val="9"/>
            <rFont val="宋体"/>
            <charset val="134"/>
          </rPr>
          <t>lenovo:
0.4</t>
        </r>
      </text>
    </comment>
    <comment ref="N38" authorId="1">
      <text>
        <r>
          <rPr>
            <sz val="9"/>
            <rFont val="宋体"/>
            <charset val="134"/>
          </rPr>
          <t>lenovo:
1.5</t>
        </r>
      </text>
    </comment>
    <comment ref="O38" authorId="1">
      <text>
        <r>
          <rPr>
            <sz val="9"/>
            <rFont val="宋体"/>
            <charset val="134"/>
          </rPr>
          <t>lenovo:
3</t>
        </r>
      </text>
    </comment>
    <comment ref="L39" authorId="1">
      <text>
        <r>
          <rPr>
            <sz val="9"/>
            <rFont val="宋体"/>
            <charset val="134"/>
          </rPr>
          <t>lenovo:
0.6</t>
        </r>
      </text>
    </comment>
    <comment ref="N40" authorId="1">
      <text>
        <r>
          <rPr>
            <sz val="9"/>
            <rFont val="宋体"/>
            <charset val="134"/>
          </rPr>
          <t>lenovo:
2.5</t>
        </r>
      </text>
    </comment>
    <comment ref="O40" authorId="1">
      <text>
        <r>
          <rPr>
            <sz val="9"/>
            <rFont val="宋体"/>
            <charset val="134"/>
          </rPr>
          <t>lenovo:
0</t>
        </r>
      </text>
    </comment>
    <comment ref="O43" authorId="1">
      <text>
        <r>
          <rPr>
            <sz val="9"/>
            <rFont val="宋体"/>
            <charset val="134"/>
          </rPr>
          <t>lenovo:
0</t>
        </r>
      </text>
    </comment>
    <comment ref="O44" authorId="1">
      <text>
        <r>
          <rPr>
            <sz val="9"/>
            <rFont val="宋体"/>
            <charset val="134"/>
          </rPr>
          <t>lenovo:
0</t>
        </r>
      </text>
    </comment>
    <comment ref="M45" authorId="1">
      <text>
        <r>
          <rPr>
            <sz val="9"/>
            <rFont val="宋体"/>
            <charset val="134"/>
          </rPr>
          <t>lenovo:
6</t>
        </r>
      </text>
    </comment>
    <comment ref="O45" authorId="1">
      <text>
        <r>
          <rPr>
            <sz val="9"/>
            <rFont val="宋体"/>
            <charset val="134"/>
          </rPr>
          <t>lenovo:
0.5</t>
        </r>
      </text>
    </comment>
    <comment ref="N46" authorId="1">
      <text>
        <r>
          <rPr>
            <sz val="9"/>
            <rFont val="宋体"/>
            <charset val="134"/>
          </rPr>
          <t>lenovo:
1</t>
        </r>
      </text>
    </comment>
    <comment ref="O46" authorId="1">
      <text>
        <r>
          <rPr>
            <sz val="9"/>
            <rFont val="宋体"/>
            <charset val="134"/>
          </rPr>
          <t>lenovo:
1</t>
        </r>
      </text>
    </comment>
    <comment ref="N47" authorId="1">
      <text>
        <r>
          <rPr>
            <sz val="9"/>
            <rFont val="宋体"/>
            <charset val="134"/>
          </rPr>
          <t>lenovo:
1</t>
        </r>
      </text>
    </comment>
    <comment ref="O47" authorId="1">
      <text>
        <r>
          <rPr>
            <sz val="9"/>
            <rFont val="宋体"/>
            <charset val="134"/>
          </rPr>
          <t>lenovo:
0.84</t>
        </r>
      </text>
    </comment>
    <comment ref="M48" authorId="1">
      <text>
        <r>
          <rPr>
            <sz val="9"/>
            <rFont val="宋体"/>
            <charset val="134"/>
          </rPr>
          <t>lenovo:
4.1</t>
        </r>
      </text>
    </comment>
    <comment ref="N48" authorId="1">
      <text>
        <r>
          <rPr>
            <sz val="9"/>
            <rFont val="宋体"/>
            <charset val="134"/>
          </rPr>
          <t>lenovo:
0</t>
        </r>
      </text>
    </comment>
    <comment ref="O48" authorId="1">
      <text>
        <r>
          <rPr>
            <sz val="9"/>
            <rFont val="宋体"/>
            <charset val="134"/>
          </rPr>
          <t>lenovo:
2</t>
        </r>
      </text>
    </comment>
    <comment ref="M49" authorId="1">
      <text>
        <r>
          <rPr>
            <sz val="9"/>
            <rFont val="宋体"/>
            <charset val="134"/>
          </rPr>
          <t>lenovo:
5</t>
        </r>
      </text>
    </comment>
    <comment ref="N49" authorId="1">
      <text>
        <r>
          <rPr>
            <sz val="9"/>
            <rFont val="宋体"/>
            <charset val="134"/>
          </rPr>
          <t>lenovo:
2</t>
        </r>
      </text>
    </comment>
    <comment ref="O49" authorId="1">
      <text>
        <r>
          <rPr>
            <sz val="9"/>
            <rFont val="宋体"/>
            <charset val="134"/>
          </rPr>
          <t>lenovo:
0</t>
        </r>
      </text>
    </comment>
    <comment ref="M52" authorId="1">
      <text>
        <r>
          <rPr>
            <sz val="9"/>
            <rFont val="宋体"/>
            <charset val="134"/>
          </rPr>
          <t>lenovo:
3</t>
        </r>
      </text>
    </comment>
    <comment ref="M53" authorId="1">
      <text>
        <r>
          <rPr>
            <sz val="9"/>
            <rFont val="宋体"/>
            <charset val="134"/>
          </rPr>
          <t>lenovo:
3.75</t>
        </r>
      </text>
    </comment>
    <comment ref="M54" authorId="1">
      <text>
        <r>
          <rPr>
            <sz val="9"/>
            <rFont val="宋体"/>
            <charset val="134"/>
          </rPr>
          <t>lenovo:
3.75</t>
        </r>
      </text>
    </comment>
    <comment ref="M55" authorId="1">
      <text>
        <r>
          <rPr>
            <sz val="9"/>
            <rFont val="宋体"/>
            <charset val="134"/>
          </rPr>
          <t>lenovo:
1.8</t>
        </r>
      </text>
    </comment>
    <comment ref="M56" authorId="1">
      <text>
        <r>
          <rPr>
            <sz val="9"/>
            <rFont val="宋体"/>
            <charset val="134"/>
          </rPr>
          <t>lenovo:
2.25</t>
        </r>
      </text>
    </comment>
    <comment ref="M57" authorId="1">
      <text>
        <r>
          <rPr>
            <sz val="9"/>
            <rFont val="宋体"/>
            <charset val="134"/>
          </rPr>
          <t>lenovo:
1.5</t>
        </r>
      </text>
    </comment>
    <comment ref="M60" authorId="1">
      <text>
        <r>
          <rPr>
            <sz val="9"/>
            <rFont val="宋体"/>
            <charset val="134"/>
          </rPr>
          <t>lenovo:
0.36</t>
        </r>
      </text>
    </comment>
    <comment ref="M63" authorId="1">
      <text>
        <r>
          <rPr>
            <sz val="9"/>
            <rFont val="宋体"/>
            <charset val="134"/>
          </rPr>
          <t>lenovo:
0.6</t>
        </r>
      </text>
    </comment>
    <comment ref="M64" authorId="1">
      <text>
        <r>
          <rPr>
            <sz val="9"/>
            <rFont val="宋体"/>
            <charset val="134"/>
          </rPr>
          <t>lenovo:
0.24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L10" authorId="0">
      <text>
        <r>
          <rPr>
            <sz val="9"/>
            <rFont val="宋体"/>
            <charset val="134"/>
          </rPr>
          <t>Windows 用户:
0.6</t>
        </r>
      </text>
    </comment>
    <comment ref="O10" authorId="0">
      <text>
        <r>
          <rPr>
            <sz val="9"/>
            <rFont val="宋体"/>
            <charset val="134"/>
          </rPr>
          <t>Windows 用户:
1</t>
        </r>
      </text>
    </comment>
    <comment ref="M15" authorId="0">
      <text>
        <r>
          <rPr>
            <sz val="9"/>
            <rFont val="宋体"/>
            <charset val="134"/>
          </rPr>
          <t>Windows 用户:
5</t>
        </r>
      </text>
    </comment>
    <comment ref="O15" authorId="0">
      <text>
        <r>
          <rPr>
            <sz val="9"/>
            <rFont val="宋体"/>
            <charset val="134"/>
          </rPr>
          <t>Windows 用户:
1</t>
        </r>
      </text>
    </comment>
    <comment ref="M16" authorId="0">
      <text>
        <r>
          <rPr>
            <sz val="9"/>
            <rFont val="宋体"/>
            <charset val="134"/>
          </rPr>
          <t>Windows 用户:
5</t>
        </r>
      </text>
    </comment>
    <comment ref="N16" authorId="0">
      <text>
        <r>
          <rPr>
            <sz val="9"/>
            <rFont val="宋体"/>
            <charset val="134"/>
          </rPr>
          <t>Windows 用户:
2</t>
        </r>
      </text>
    </comment>
    <comment ref="O17" authorId="0">
      <text>
        <r>
          <rPr>
            <sz val="9"/>
            <rFont val="宋体"/>
            <charset val="134"/>
          </rPr>
          <t>Windows 用户:
1</t>
        </r>
      </text>
    </comment>
    <comment ref="N18" authorId="0">
      <text>
        <r>
          <rPr>
            <sz val="9"/>
            <rFont val="宋体"/>
            <charset val="134"/>
          </rPr>
          <t>Windows 用户:
1</t>
        </r>
      </text>
    </comment>
  </commentList>
</comments>
</file>

<file path=xl/sharedStrings.xml><?xml version="1.0" encoding="utf-8"?>
<sst xmlns="http://schemas.openxmlformats.org/spreadsheetml/2006/main" count="1950" uniqueCount="659">
  <si>
    <t>附件1</t>
  </si>
  <si>
    <t>重点区域生态保护和修复专项中央预算内投资情况表</t>
  </si>
  <si>
    <r>
      <rPr>
        <b/>
        <sz val="11"/>
        <color indexed="8"/>
        <rFont val="CESI宋体-GB2312"/>
        <charset val="134"/>
      </rPr>
      <t>项目单位</t>
    </r>
  </si>
  <si>
    <r>
      <rPr>
        <b/>
        <sz val="11"/>
        <color indexed="8"/>
        <rFont val="CESI宋体-GB2312"/>
        <charset val="134"/>
      </rPr>
      <t>下达投资（万元）</t>
    </r>
  </si>
  <si>
    <r>
      <rPr>
        <sz val="11"/>
        <color indexed="8"/>
        <rFont val="CESI宋体-GB2312"/>
        <charset val="134"/>
      </rPr>
      <t>合计</t>
    </r>
  </si>
  <si>
    <r>
      <rPr>
        <sz val="11"/>
        <color indexed="8"/>
        <rFont val="CESI宋体-GB2312"/>
        <charset val="134"/>
      </rPr>
      <t>铜川市</t>
    </r>
  </si>
  <si>
    <r>
      <rPr>
        <sz val="11"/>
        <color indexed="8"/>
        <rFont val="CESI宋体-GB2312"/>
        <charset val="134"/>
      </rPr>
      <t>宝鸡市</t>
    </r>
  </si>
  <si>
    <r>
      <rPr>
        <sz val="11"/>
        <color indexed="8"/>
        <rFont val="CESI宋体-GB2312"/>
        <charset val="134"/>
      </rPr>
      <t>咸阳市</t>
    </r>
  </si>
  <si>
    <r>
      <rPr>
        <sz val="11"/>
        <color indexed="8"/>
        <rFont val="CESI宋体-GB2312"/>
        <charset val="134"/>
      </rPr>
      <t>渭南市</t>
    </r>
  </si>
  <si>
    <r>
      <rPr>
        <sz val="11"/>
        <color indexed="8"/>
        <rFont val="CESI宋体-GB2312"/>
        <charset val="134"/>
      </rPr>
      <t>延安市</t>
    </r>
  </si>
  <si>
    <r>
      <rPr>
        <sz val="11"/>
        <color indexed="8"/>
        <rFont val="CESI宋体-GB2312"/>
        <charset val="134"/>
      </rPr>
      <t>榆林市</t>
    </r>
  </si>
  <si>
    <r>
      <rPr>
        <sz val="11"/>
        <color indexed="8"/>
        <rFont val="CESI宋体-GB2312"/>
        <charset val="134"/>
      </rPr>
      <t>汉中市</t>
    </r>
  </si>
  <si>
    <r>
      <rPr>
        <sz val="11"/>
        <color indexed="8"/>
        <rFont val="CESI宋体-GB2312"/>
        <charset val="134"/>
      </rPr>
      <t>安康市</t>
    </r>
  </si>
  <si>
    <r>
      <rPr>
        <sz val="11"/>
        <color indexed="8"/>
        <rFont val="CESI宋体-GB2312"/>
        <charset val="134"/>
      </rPr>
      <t>商洛市</t>
    </r>
  </si>
  <si>
    <r>
      <rPr>
        <sz val="11"/>
        <color indexed="8"/>
        <rFont val="CESI宋体-GB2312"/>
        <charset val="134"/>
      </rPr>
      <t>韩城市</t>
    </r>
  </si>
  <si>
    <r>
      <rPr>
        <sz val="11"/>
        <color indexed="8"/>
        <rFont val="CESI宋体-GB2312"/>
        <charset val="134"/>
      </rPr>
      <t>杨凌示范区</t>
    </r>
  </si>
  <si>
    <t>陕西省森林资源管理局</t>
  </si>
  <si>
    <t>陕西省飞机播种造林工作站</t>
  </si>
  <si>
    <r>
      <rPr>
        <sz val="11"/>
        <color indexed="8"/>
        <rFont val="CESI宋体-GB2312"/>
        <charset val="134"/>
      </rPr>
      <t>陕西太白山国家级自然保护区管理局</t>
    </r>
  </si>
  <si>
    <r>
      <rPr>
        <sz val="11"/>
        <color indexed="8"/>
        <rFont val="CESI宋体-GB2312"/>
        <charset val="134"/>
      </rPr>
      <t>陕西长青国家级自然保护区管理局</t>
    </r>
  </si>
  <si>
    <r>
      <rPr>
        <sz val="11"/>
        <color indexed="8"/>
        <rFont val="CESI宋体-GB2312"/>
        <charset val="134"/>
      </rPr>
      <t>陕西汉中朱</t>
    </r>
    <r>
      <rPr>
        <sz val="11"/>
        <color indexed="8"/>
        <rFont val="Noto Sans CJK SC"/>
        <charset val="134"/>
      </rPr>
      <t>鹮</t>
    </r>
    <r>
      <rPr>
        <sz val="11"/>
        <color indexed="8"/>
        <rFont val="CESI宋体-GB2312"/>
        <charset val="134"/>
      </rPr>
      <t>国家级自然保护区管理局</t>
    </r>
  </si>
  <si>
    <t>陕西牛背梁国家级自然保护区管理局</t>
  </si>
  <si>
    <r>
      <rPr>
        <sz val="11"/>
        <color indexed="8"/>
        <rFont val="CESI宋体-GB2312"/>
        <charset val="134"/>
      </rPr>
      <t>陕西省楼观台国有生态实验林场</t>
    </r>
  </si>
  <si>
    <t>附件2-1</t>
  </si>
  <si>
    <t>黄土高原水土流失综合治理天然林保护与营造林工程2021年中央预算内投资计划及任务清单下达表</t>
  </si>
  <si>
    <r>
      <rPr>
        <sz val="8"/>
        <rFont val="宋体"/>
        <charset val="134"/>
      </rPr>
      <t>单位：万亩、万元</t>
    </r>
  </si>
  <si>
    <t>序号</t>
  </si>
  <si>
    <t>项目名称</t>
  </si>
  <si>
    <t>建设性质</t>
  </si>
  <si>
    <t>建设规模</t>
  </si>
  <si>
    <t>拟开工年份</t>
  </si>
  <si>
    <t>拟建成年份</t>
  </si>
  <si>
    <t>投资类别</t>
  </si>
  <si>
    <t>总投资</t>
  </si>
  <si>
    <t>已下达投资</t>
  </si>
  <si>
    <r>
      <t>下达</t>
    </r>
    <r>
      <rPr>
        <b/>
        <sz val="10"/>
        <rFont val="Times New Roman"/>
        <charset val="0"/>
      </rPr>
      <t>2021</t>
    </r>
    <r>
      <rPr>
        <b/>
        <sz val="10"/>
        <rFont val="CESI宋体-GB2312"/>
        <charset val="134"/>
      </rPr>
      <t>年中央预算内投资</t>
    </r>
  </si>
  <si>
    <t>年度建设任务</t>
  </si>
  <si>
    <t>任务性质</t>
  </si>
  <si>
    <t>项目（法人）单位及项目责任人</t>
  </si>
  <si>
    <t>日常监管直接责任单位及监管责任人</t>
  </si>
  <si>
    <t>备注</t>
  </si>
  <si>
    <t>合计</t>
  </si>
  <si>
    <r>
      <t>人工造</t>
    </r>
    <r>
      <rPr>
        <b/>
        <sz val="10"/>
        <rFont val="Times New Roman"/>
        <charset val="0"/>
      </rPr>
      <t xml:space="preserve">
</t>
    </r>
    <r>
      <rPr>
        <b/>
        <sz val="10"/>
        <rFont val="CESI宋体-GB2312"/>
        <charset val="134"/>
      </rPr>
      <t>乔木林</t>
    </r>
  </si>
  <si>
    <t>封山育林</t>
  </si>
  <si>
    <t>飞播造林</t>
  </si>
  <si>
    <t>退化林修复</t>
  </si>
  <si>
    <r>
      <t>黄土高原水土流失综合治理（共</t>
    </r>
    <r>
      <rPr>
        <b/>
        <sz val="10"/>
        <rFont val="Times New Roman"/>
        <charset val="0"/>
      </rPr>
      <t>65</t>
    </r>
    <r>
      <rPr>
        <b/>
        <sz val="10"/>
        <rFont val="CESI宋体-GB2312"/>
        <charset val="134"/>
      </rPr>
      <t>个项目）</t>
    </r>
  </si>
  <si>
    <t>新建</t>
  </si>
  <si>
    <t>中央预算内投资</t>
  </si>
  <si>
    <t>约束性任务</t>
  </si>
  <si>
    <t>省防护林建设工作站
姚  巍</t>
  </si>
  <si>
    <t>陕西省林业局
陈宝林</t>
  </si>
  <si>
    <t>一</t>
  </si>
  <si>
    <r>
      <t>铜川市（共</t>
    </r>
    <r>
      <rPr>
        <b/>
        <sz val="10"/>
        <rFont val="Times New Roman"/>
        <charset val="0"/>
      </rPr>
      <t>4</t>
    </r>
    <r>
      <rPr>
        <b/>
        <sz val="10"/>
        <rFont val="CESI宋体-GB2312"/>
        <charset val="134"/>
      </rPr>
      <t>个项目）</t>
    </r>
  </si>
  <si>
    <t>铜川市林业局
苗宏义</t>
  </si>
  <si>
    <t>铜川市林业局
贺满仓</t>
  </si>
  <si>
    <t>铜川市林业局黄土高原水土流失综合治理</t>
  </si>
  <si>
    <t>耀州区黄土高原水土流失综合治理</t>
  </si>
  <si>
    <t>耀州区林业局
李文勇</t>
  </si>
  <si>
    <t>耀州区林业局
姚守良</t>
  </si>
  <si>
    <t>宜君县黄土高原水土流失综合治理</t>
  </si>
  <si>
    <t>宜君县林业局
岳亚库</t>
  </si>
  <si>
    <t>宜君县林业局
王军锋</t>
  </si>
  <si>
    <t>印台区黄土高原水土流失综合治理</t>
  </si>
  <si>
    <t>印台区林业局
陈  波</t>
  </si>
  <si>
    <t>印台区林业局
郭卫民</t>
  </si>
  <si>
    <t>二</t>
  </si>
  <si>
    <r>
      <t>宝鸡市（共</t>
    </r>
    <r>
      <rPr>
        <b/>
        <sz val="10"/>
        <rFont val="Times New Roman"/>
        <charset val="0"/>
      </rPr>
      <t>7</t>
    </r>
    <r>
      <rPr>
        <b/>
        <sz val="10"/>
        <rFont val="CESI宋体-GB2312"/>
        <charset val="134"/>
      </rPr>
      <t>个项目）</t>
    </r>
  </si>
  <si>
    <t>宝鸡市林业局
梅  彤</t>
  </si>
  <si>
    <t>宝鸡市林业局
许红霞</t>
  </si>
  <si>
    <t>宝鸡市林业局黄土高原水土流失综合治理</t>
  </si>
  <si>
    <t>金台区黄土高原水土流失综合治理</t>
  </si>
  <si>
    <t>金台区林业局
王晓明</t>
  </si>
  <si>
    <t>金台区林业局
辛海龙</t>
  </si>
  <si>
    <t>扶风县黄土高原水土流失综合治理</t>
  </si>
  <si>
    <t>扶风县野河林场
谢晓君</t>
  </si>
  <si>
    <t>扶风县林业局
李  震</t>
  </si>
  <si>
    <t>麟游县黄土高原水土流失综合治理</t>
  </si>
  <si>
    <t>麟游县林业局
刘晓华</t>
  </si>
  <si>
    <t>麟游县林业局
马虎军</t>
  </si>
  <si>
    <t>千阳县黄土高原水土流失综合治理</t>
  </si>
  <si>
    <t>千阳县绿化办 
黄文燕</t>
  </si>
  <si>
    <t>千阳县林业局
赵乃奎</t>
  </si>
  <si>
    <r>
      <t>陇</t>
    </r>
    <r>
      <rPr>
        <sz val="10"/>
        <rFont val="Times New Roman"/>
        <charset val="0"/>
      </rPr>
      <t xml:space="preserve">  </t>
    </r>
    <r>
      <rPr>
        <sz val="10"/>
        <rFont val="CESI宋体-GB2312"/>
        <charset val="134"/>
      </rPr>
      <t>县黄土高原水土流失综合治理</t>
    </r>
  </si>
  <si>
    <t>陇县林业局
金长宏</t>
  </si>
  <si>
    <t>陇县林业局
李治平</t>
  </si>
  <si>
    <t>凤翔县黄土高原水土流失综合治理</t>
  </si>
  <si>
    <t>凤翔县林业局 
冯书杰</t>
  </si>
  <si>
    <t>凤翔县林业局
程根平</t>
  </si>
  <si>
    <t>三</t>
  </si>
  <si>
    <r>
      <t>咸阳市（共</t>
    </r>
    <r>
      <rPr>
        <b/>
        <sz val="10"/>
        <rFont val="Times New Roman"/>
        <charset val="0"/>
      </rPr>
      <t>13</t>
    </r>
    <r>
      <rPr>
        <b/>
        <sz val="10"/>
        <rFont val="CESI宋体-GB2312"/>
        <charset val="134"/>
      </rPr>
      <t>个项目）</t>
    </r>
  </si>
  <si>
    <t xml:space="preserve">咸阳市林业局
曹宝斌             </t>
  </si>
  <si>
    <t>咸阳市林业局
袁海荣</t>
  </si>
  <si>
    <t>咸阳市林业局黄土高原水土流失综合治理</t>
  </si>
  <si>
    <t>彬州市黄土高原水土流失综合治理</t>
  </si>
  <si>
    <t>彬州市林业局  
党  睿</t>
  </si>
  <si>
    <t>彬州市林业局
李忠存</t>
  </si>
  <si>
    <t>长武县黄土高原水土流失综合治理</t>
  </si>
  <si>
    <t xml:space="preserve">长武县林业局 
曹  天           </t>
  </si>
  <si>
    <t>长武县林业局
李玖昌</t>
  </si>
  <si>
    <t>淳化县黄土高原水土流失综合治理</t>
  </si>
  <si>
    <t xml:space="preserve">淳化县林业局 
李  凯         </t>
  </si>
  <si>
    <t>淳化县林业局
高正意</t>
  </si>
  <si>
    <t>礼泉县黄土高原水土流失综合治理</t>
  </si>
  <si>
    <t xml:space="preserve">礼泉县林业局 
王友利   </t>
  </si>
  <si>
    <t>礼泉县林业局
周维超</t>
  </si>
  <si>
    <r>
      <t>乾</t>
    </r>
    <r>
      <rPr>
        <sz val="10"/>
        <rFont val="Times New Roman"/>
        <charset val="0"/>
      </rPr>
      <t xml:space="preserve">  </t>
    </r>
    <r>
      <rPr>
        <sz val="10"/>
        <rFont val="CESI宋体-GB2312"/>
        <charset val="134"/>
      </rPr>
      <t>县黄土高原水土流失综合治理</t>
    </r>
  </si>
  <si>
    <t xml:space="preserve">乾县林业局  
刘建海     </t>
  </si>
  <si>
    <t>乾县林业局
侯  捷</t>
  </si>
  <si>
    <t>旬邑县黄土高原水土流失综合治理</t>
  </si>
  <si>
    <t>旬邑县林业局  
崔  燚</t>
  </si>
  <si>
    <t>旬邑县林业局
第五耀林</t>
  </si>
  <si>
    <t>永寿县黄土高原水土流失综合治理</t>
  </si>
  <si>
    <t xml:space="preserve">永寿县林业局
刘荣辉  </t>
  </si>
  <si>
    <t>永寿县林业局
李升学</t>
  </si>
  <si>
    <t>秦都区黄土高原水土流失综合治理</t>
  </si>
  <si>
    <t>秦都区农业农村局 
吴  伟</t>
  </si>
  <si>
    <t>秦都区农业农村局
陈平鸽</t>
  </si>
  <si>
    <t>兴平市黄土高原水土流失综合治理</t>
  </si>
  <si>
    <t>兴平市绿化委员会办公室
史永权</t>
  </si>
  <si>
    <t>兴平市绿化委员会办公室
周快锁</t>
  </si>
  <si>
    <t>武功县黄土高原水土流失综合治理</t>
  </si>
  <si>
    <t>武功县农业农村局 
王武强</t>
  </si>
  <si>
    <t>武功县农业农村局
张远社</t>
  </si>
  <si>
    <t>泾阳县黄土高原水土流失综合治理</t>
  </si>
  <si>
    <t xml:space="preserve">泾阳县自然资源局
赵  宏     
</t>
  </si>
  <si>
    <t>泾阳县自然资源局
曲小鹏</t>
  </si>
  <si>
    <t>三原县黄土高原水土流失综合治理</t>
  </si>
  <si>
    <t xml:space="preserve">三原县自然资源局
王国华
</t>
  </si>
  <si>
    <t>泾阳县自然资源局
陈军社</t>
  </si>
  <si>
    <t>四</t>
  </si>
  <si>
    <r>
      <t>渭南市（共</t>
    </r>
    <r>
      <rPr>
        <b/>
        <sz val="10"/>
        <rFont val="Times New Roman"/>
        <charset val="0"/>
      </rPr>
      <t>7</t>
    </r>
    <r>
      <rPr>
        <b/>
        <sz val="10"/>
        <rFont val="CESI宋体-GB2312"/>
        <charset val="134"/>
      </rPr>
      <t>个项目）</t>
    </r>
  </si>
  <si>
    <t>渭南市林业局                              张  茜</t>
  </si>
  <si>
    <t>渭南市林业局
卢益民</t>
  </si>
  <si>
    <t>渭南市林业局黄土高原水土流失综合治理</t>
  </si>
  <si>
    <t>白水县黄土高原水土流失综合治理</t>
  </si>
  <si>
    <t>白水县林业局
张花妮</t>
  </si>
  <si>
    <t>白水县林业局
杨建平</t>
  </si>
  <si>
    <t>澄城县黄土高原水土流失综合治理</t>
  </si>
  <si>
    <t>澄城县林业局
张会杰</t>
  </si>
  <si>
    <t>澄城县林业发展中心
郭军明</t>
  </si>
  <si>
    <t>富平县黄土高原水土流失综合治理</t>
  </si>
  <si>
    <t>富平县林业局
王建国</t>
  </si>
  <si>
    <t>富平县林业发展中心
张军委</t>
  </si>
  <si>
    <t>合阳县黄土高原水土流失综合治理</t>
  </si>
  <si>
    <t>合阳县林业局
雷  军</t>
  </si>
  <si>
    <t>合阳县林业局
姚旺辉</t>
  </si>
  <si>
    <t>蒲城县黄土高原水土流失综合治理</t>
  </si>
  <si>
    <t>蒲城县林业局
万欣珠</t>
  </si>
  <si>
    <t>蒲城县林业局
邓永春</t>
  </si>
  <si>
    <t>大荔县黄土高原水土流失综合治理</t>
  </si>
  <si>
    <t>大荔县林业局
韩盈丽</t>
  </si>
  <si>
    <t>大荔县林业局
张建军</t>
  </si>
  <si>
    <t>五</t>
  </si>
  <si>
    <r>
      <t>延安市（共</t>
    </r>
    <r>
      <rPr>
        <b/>
        <sz val="10"/>
        <rFont val="Times New Roman"/>
        <charset val="0"/>
      </rPr>
      <t>18</t>
    </r>
    <r>
      <rPr>
        <b/>
        <sz val="10"/>
        <rFont val="CESI宋体-GB2312"/>
        <charset val="134"/>
      </rPr>
      <t>个项目）</t>
    </r>
  </si>
  <si>
    <t>延安市林业局
刘延民</t>
  </si>
  <si>
    <t>延安市林业局
赵鹏娟</t>
  </si>
  <si>
    <t>延安市林业局黄土高原水土流失综合治理</t>
  </si>
  <si>
    <t>安塞区黄土高原水土流失综合治理</t>
  </si>
  <si>
    <t>安塞区林业局
李小英</t>
  </si>
  <si>
    <t>安塞区林业局
高黎明</t>
  </si>
  <si>
    <t>黄龙县黄土高原水土流失综合治理</t>
  </si>
  <si>
    <t>黄龙县自然资源局
张爱玲</t>
  </si>
  <si>
    <t>黄龙县自然资源局
李海东</t>
  </si>
  <si>
    <t>吴起县黄土高原水土流失综合治理</t>
  </si>
  <si>
    <t>吴起县林业局
齐应银</t>
  </si>
  <si>
    <t>吴起县林业局
崔江勇</t>
  </si>
  <si>
    <t>宜川县黄土高原水土流失综合治理</t>
  </si>
  <si>
    <t>宜川县林业局
郝云峰</t>
  </si>
  <si>
    <t>宜川县林业局
吴大洋</t>
  </si>
  <si>
    <t>志丹县黄土高原水土流失综合治理</t>
  </si>
  <si>
    <t>志丹县林业局
边志强</t>
  </si>
  <si>
    <t>志丹县林业局
牛立廷</t>
  </si>
  <si>
    <t>子长市黄土高原水土流失综合治理</t>
  </si>
  <si>
    <t>子长市林业局
魏海军</t>
  </si>
  <si>
    <t>子长市林业局
李东红</t>
  </si>
  <si>
    <t>宝塔区黄土高原水土流失综合治理</t>
  </si>
  <si>
    <t>宝塔区林业局
兰  涛</t>
  </si>
  <si>
    <t>宝塔区林业局
牛延东</t>
  </si>
  <si>
    <r>
      <t>富</t>
    </r>
    <r>
      <rPr>
        <sz val="10"/>
        <rFont val="Times New Roman"/>
        <charset val="0"/>
      </rPr>
      <t xml:space="preserve">   </t>
    </r>
    <r>
      <rPr>
        <sz val="10"/>
        <rFont val="CESI宋体-GB2312"/>
        <charset val="134"/>
      </rPr>
      <t>县黄土高原水土流失综合治理</t>
    </r>
  </si>
  <si>
    <t>富县林业局
成宝荣</t>
  </si>
  <si>
    <t>富县林业局
张延雄</t>
  </si>
  <si>
    <t>甘泉县黄土高原水土流失综合治理</t>
  </si>
  <si>
    <t xml:space="preserve">甘泉县自然资局
曹文军
</t>
  </si>
  <si>
    <t>甘泉县自然资源局
霍勇毅</t>
  </si>
  <si>
    <t>黄陵县黄土高原水土流失综合治理</t>
  </si>
  <si>
    <t>黄陵县自然资源局
杨小牛</t>
  </si>
  <si>
    <t>黄陵县自然资源局
张胜利</t>
  </si>
  <si>
    <t>洛川县黄土高原水土流失综合治理</t>
  </si>
  <si>
    <t>洛川县林业局
胥江云</t>
  </si>
  <si>
    <t>洛川林业局
王慧源</t>
  </si>
  <si>
    <t xml:space="preserve"> </t>
  </si>
  <si>
    <t>延长县黄土高原水土流失综合治理</t>
  </si>
  <si>
    <t>延长县林业局                  张国宏</t>
  </si>
  <si>
    <t>延长县林业局                  张  龙</t>
  </si>
  <si>
    <t>延川县黄土高原水土流失综合治理</t>
  </si>
  <si>
    <t>延川县自然资源局
李朝阳</t>
  </si>
  <si>
    <t>延川县自然资源局
高延军</t>
  </si>
  <si>
    <t>劳山国有林管理局黄土高原水土流失综合治理</t>
  </si>
  <si>
    <t>劳山国有林管理局
杜成柱</t>
  </si>
  <si>
    <t>劳山国有林管理局
田向东</t>
  </si>
  <si>
    <t>桥北国有林管理局黄土高原水土流失综合治理</t>
  </si>
  <si>
    <t>桥北国有林管理局
雷小宁</t>
  </si>
  <si>
    <t>桥北国有林管理局
张保平</t>
  </si>
  <si>
    <t>桥山国有林管理局黄土高原水土流失综合治理</t>
  </si>
  <si>
    <t>桥山国有林管理局
徐玉霖</t>
  </si>
  <si>
    <t>桥山国有林管理局
范忠兴</t>
  </si>
  <si>
    <t>黄龙山国有林管理局黄土高原水土流失综合治理</t>
  </si>
  <si>
    <t>黄龙山国有林管理局
屈红胜</t>
  </si>
  <si>
    <t>黄龙山国有林管理局
马宝有</t>
  </si>
  <si>
    <t>六</t>
  </si>
  <si>
    <r>
      <t>榆林市（共</t>
    </r>
    <r>
      <rPr>
        <b/>
        <sz val="10"/>
        <rFont val="Times New Roman"/>
        <charset val="0"/>
      </rPr>
      <t>13</t>
    </r>
    <r>
      <rPr>
        <b/>
        <sz val="10"/>
        <rFont val="CESI宋体-GB2312"/>
        <charset val="134"/>
      </rPr>
      <t>个项目）</t>
    </r>
  </si>
  <si>
    <t>榆林市林科所
张泽宁</t>
  </si>
  <si>
    <t>榆林市林业局
贺  强</t>
  </si>
  <si>
    <t>榆林市林草局黄土高原水土流失综合治理</t>
  </si>
  <si>
    <r>
      <t>佳</t>
    </r>
    <r>
      <rPr>
        <sz val="10"/>
        <rFont val="Times New Roman"/>
        <charset val="0"/>
      </rPr>
      <t xml:space="preserve">    </t>
    </r>
    <r>
      <rPr>
        <sz val="10"/>
        <rFont val="CESI宋体-GB2312"/>
        <charset val="134"/>
      </rPr>
      <t>县黄土高原水土流失综合治理</t>
    </r>
  </si>
  <si>
    <t>佳县林业局
任小东</t>
  </si>
  <si>
    <t>佳县林业局
张志平</t>
  </si>
  <si>
    <t>米脂县黄土高原水土流失综合治理</t>
  </si>
  <si>
    <t>米脂县林业局
燕如鹏</t>
  </si>
  <si>
    <t>米脂县林业局
马会平</t>
  </si>
  <si>
    <t>清涧县黄土高原水土流失综合治理</t>
  </si>
  <si>
    <t>清涧县造林绿化服务中心
李建武</t>
  </si>
  <si>
    <t>清涧县林业局
李海云</t>
  </si>
  <si>
    <t>绥德县黄土高原水土流失综合治理</t>
  </si>
  <si>
    <t>绥德县林木种苗工作站
马  亮</t>
  </si>
  <si>
    <t>绥德县林业局
张春胜</t>
  </si>
  <si>
    <t>吴堡县黄土高原水土流失综合治理</t>
  </si>
  <si>
    <t>吴堡县林业局
霍世功</t>
  </si>
  <si>
    <t>吴堡县林业局 
王振荣</t>
  </si>
  <si>
    <t>子洲县黄土高原水土流失综合治理</t>
  </si>
  <si>
    <t>子洲县林业局
申  靖</t>
  </si>
  <si>
    <t>子洲县林业局
吴雪冬</t>
  </si>
  <si>
    <t>定边县黄土高原水土流失综合治理天然林保护与营造林工程</t>
  </si>
  <si>
    <t>定边县林业局
冯国春</t>
  </si>
  <si>
    <t>定边县林业局
赵治安</t>
  </si>
  <si>
    <t>府谷县黄土高原水土流失综合治理天然林保护与营造林工程</t>
  </si>
  <si>
    <t>府谷县林业局
柴继伟</t>
  </si>
  <si>
    <t>府谷县林业局
郭  文</t>
  </si>
  <si>
    <t>靖边县黄土高原水土流失综合治理天然林保护与营造林工程</t>
  </si>
  <si>
    <t>靖边县林业局
李世凯</t>
  </si>
  <si>
    <t>靖边县林业局
王  壹</t>
  </si>
  <si>
    <t>神木市黄土高原水土流失综合治理天然林保护与营造林工程</t>
  </si>
  <si>
    <t>神木市林业局
高峰</t>
  </si>
  <si>
    <t>神木市林业局
高继强</t>
  </si>
  <si>
    <t>榆阳区黄土高原水土流失综合治理天然林保护与营造林工程</t>
  </si>
  <si>
    <t>榆阳区林业局
 张生平</t>
  </si>
  <si>
    <t>榆阳区林业局
秦  刚</t>
  </si>
  <si>
    <t>横山区黄土高原水土流失综合治理天然林保护与营造林工程</t>
  </si>
  <si>
    <t>横山区林业局
张东忠</t>
  </si>
  <si>
    <t>横山区林业局
折克胜</t>
  </si>
  <si>
    <t>七</t>
  </si>
  <si>
    <t>韩城市黄土高原水土流失综合治理</t>
  </si>
  <si>
    <t>韩城市林业局
徐英武</t>
  </si>
  <si>
    <t>韩城市林业局
文继维</t>
  </si>
  <si>
    <t>八</t>
  </si>
  <si>
    <t>杨凌示范区黄土高原水土流失综合治理</t>
  </si>
  <si>
    <t>杨陵区自然资源局   
曹长权</t>
  </si>
  <si>
    <t>杨陵区自然资源局 
 辛  伟</t>
  </si>
  <si>
    <t>九</t>
  </si>
  <si>
    <t>陕西省飞机播种造林工作站黄土高原水土流失综合治理</t>
  </si>
  <si>
    <t>陕西省飞机播种造林工作站
李建春</t>
  </si>
  <si>
    <t>附件2-2</t>
  </si>
  <si>
    <t>黄土高原水土流失综合治理退化草原修复工程2021年中央预算内投资计划及任务清单下达表</t>
  </si>
  <si>
    <t>单位：万亩、万米、万元</t>
  </si>
  <si>
    <r>
      <rPr>
        <b/>
        <sz val="9"/>
        <color indexed="8"/>
        <rFont val="CESI宋体-GB2312"/>
        <charset val="134"/>
      </rPr>
      <t>序号</t>
    </r>
  </si>
  <si>
    <r>
      <rPr>
        <b/>
        <sz val="9"/>
        <color indexed="8"/>
        <rFont val="CESI宋体-GB2312"/>
        <charset val="134"/>
      </rPr>
      <t>项目名称</t>
    </r>
  </si>
  <si>
    <r>
      <rPr>
        <b/>
        <sz val="9"/>
        <color indexed="8"/>
        <rFont val="CESI宋体-GB2312"/>
        <charset val="134"/>
      </rPr>
      <t>建设性质</t>
    </r>
  </si>
  <si>
    <r>
      <rPr>
        <b/>
        <sz val="9"/>
        <color indexed="8"/>
        <rFont val="CESI宋体-GB2312"/>
        <charset val="134"/>
      </rPr>
      <t>建设规模</t>
    </r>
  </si>
  <si>
    <r>
      <rPr>
        <b/>
        <sz val="9"/>
        <color indexed="8"/>
        <rFont val="CESI宋体-GB2312"/>
        <charset val="134"/>
      </rPr>
      <t>拟开工年份</t>
    </r>
  </si>
  <si>
    <r>
      <rPr>
        <b/>
        <sz val="9"/>
        <color indexed="8"/>
        <rFont val="CESI宋体-GB2312"/>
        <charset val="134"/>
      </rPr>
      <t>拟建成年份</t>
    </r>
  </si>
  <si>
    <r>
      <rPr>
        <b/>
        <sz val="9"/>
        <color indexed="8"/>
        <rFont val="CESI宋体-GB2312"/>
        <charset val="134"/>
      </rPr>
      <t>投资类别</t>
    </r>
  </si>
  <si>
    <r>
      <rPr>
        <b/>
        <sz val="9"/>
        <color indexed="8"/>
        <rFont val="CESI宋体-GB2312"/>
        <charset val="134"/>
      </rPr>
      <t>总投资</t>
    </r>
  </si>
  <si>
    <r>
      <rPr>
        <b/>
        <sz val="9"/>
        <color indexed="8"/>
        <rFont val="CESI宋体-GB2312"/>
        <charset val="134"/>
      </rPr>
      <t>已下达投资</t>
    </r>
  </si>
  <si>
    <r>
      <rPr>
        <b/>
        <sz val="9"/>
        <rFont val="CESI宋体-GB2312"/>
        <charset val="134"/>
      </rPr>
      <t>下达</t>
    </r>
    <r>
      <rPr>
        <b/>
        <sz val="9"/>
        <rFont val="Times New Roman"/>
        <charset val="0"/>
      </rPr>
      <t>2021</t>
    </r>
    <r>
      <rPr>
        <b/>
        <sz val="9"/>
        <rFont val="CESI宋体-GB2312"/>
        <charset val="134"/>
      </rPr>
      <t>年中央预算内投资</t>
    </r>
  </si>
  <si>
    <r>
      <rPr>
        <b/>
        <sz val="9"/>
        <rFont val="CESI宋体-GB2312"/>
        <charset val="134"/>
      </rPr>
      <t>年度建设内容</t>
    </r>
  </si>
  <si>
    <r>
      <rPr>
        <b/>
        <sz val="9"/>
        <rFont val="CESI宋体-GB2312"/>
        <charset val="134"/>
      </rPr>
      <t>任务性质</t>
    </r>
  </si>
  <si>
    <r>
      <rPr>
        <b/>
        <sz val="9"/>
        <rFont val="CESI宋体-GB2312"/>
        <charset val="134"/>
      </rPr>
      <t>项目（法人）单位及项目责任人</t>
    </r>
  </si>
  <si>
    <r>
      <rPr>
        <b/>
        <sz val="9"/>
        <rFont val="CESI宋体-GB2312"/>
        <charset val="134"/>
      </rPr>
      <t>日常监管直接责任单位及监管责任人</t>
    </r>
  </si>
  <si>
    <r>
      <rPr>
        <b/>
        <sz val="9"/>
        <rFont val="CESI宋体-GB2312"/>
        <charset val="134"/>
      </rPr>
      <t>备注</t>
    </r>
  </si>
  <si>
    <r>
      <rPr>
        <b/>
        <sz val="9"/>
        <rFont val="CESI宋体-GB2312"/>
        <charset val="134"/>
      </rPr>
      <t>合计</t>
    </r>
  </si>
  <si>
    <r>
      <rPr>
        <b/>
        <sz val="9"/>
        <rFont val="CESI宋体-GB2312"/>
        <charset val="134"/>
      </rPr>
      <t>人工种草</t>
    </r>
  </si>
  <si>
    <r>
      <rPr>
        <b/>
        <sz val="9"/>
        <rFont val="CESI宋体-GB2312"/>
        <charset val="134"/>
      </rPr>
      <t>退化草原改良</t>
    </r>
  </si>
  <si>
    <r>
      <rPr>
        <b/>
        <sz val="9"/>
        <rFont val="CESI宋体-GB2312"/>
        <charset val="134"/>
      </rPr>
      <t>草原围栏</t>
    </r>
  </si>
  <si>
    <r>
      <rPr>
        <b/>
        <sz val="9"/>
        <rFont val="CESI宋体-GB2312"/>
        <charset val="134"/>
      </rPr>
      <t>黄土高原水土流失综合治理退化草原修复工程（共</t>
    </r>
    <r>
      <rPr>
        <b/>
        <sz val="9"/>
        <rFont val="Times New Roman"/>
        <charset val="0"/>
      </rPr>
      <t>6</t>
    </r>
    <r>
      <rPr>
        <b/>
        <sz val="9"/>
        <rFont val="CESI宋体-GB2312"/>
        <charset val="134"/>
      </rPr>
      <t>个项目）</t>
    </r>
  </si>
  <si>
    <r>
      <rPr>
        <b/>
        <sz val="9"/>
        <rFont val="CESI宋体-GB2312"/>
        <charset val="134"/>
      </rPr>
      <t>新建</t>
    </r>
  </si>
  <si>
    <r>
      <rPr>
        <b/>
        <sz val="9"/>
        <rFont val="CESI宋体-GB2312"/>
        <charset val="134"/>
      </rPr>
      <t>人工种草</t>
    </r>
    <r>
      <rPr>
        <b/>
        <sz val="9"/>
        <rFont val="Times New Roman"/>
        <charset val="0"/>
      </rPr>
      <t>3</t>
    </r>
    <r>
      <rPr>
        <b/>
        <sz val="9"/>
        <rFont val="CESI宋体-GB2312"/>
        <charset val="134"/>
      </rPr>
      <t>万亩，退化草原改良</t>
    </r>
    <r>
      <rPr>
        <b/>
        <sz val="9"/>
        <rFont val="Times New Roman"/>
        <charset val="0"/>
      </rPr>
      <t>8</t>
    </r>
    <r>
      <rPr>
        <b/>
        <sz val="9"/>
        <rFont val="CESI宋体-GB2312"/>
        <charset val="134"/>
      </rPr>
      <t>万亩，草原围栏</t>
    </r>
    <r>
      <rPr>
        <b/>
        <sz val="9"/>
        <rFont val="Times New Roman"/>
        <charset val="0"/>
      </rPr>
      <t>40</t>
    </r>
    <r>
      <rPr>
        <b/>
        <sz val="9"/>
        <rFont val="CESI宋体-GB2312"/>
        <charset val="134"/>
      </rPr>
      <t>万米</t>
    </r>
  </si>
  <si>
    <r>
      <rPr>
        <b/>
        <sz val="9"/>
        <rFont val="CESI宋体-GB2312"/>
        <charset val="134"/>
      </rPr>
      <t>中央预算内投资</t>
    </r>
  </si>
  <si>
    <r>
      <rPr>
        <b/>
        <sz val="9"/>
        <rFont val="CESI宋体-GB2312"/>
        <charset val="134"/>
      </rPr>
      <t>约束性任务</t>
    </r>
  </si>
  <si>
    <r>
      <rPr>
        <b/>
        <sz val="9"/>
        <rFont val="CESI宋体-GB2312"/>
        <charset val="134"/>
      </rPr>
      <t>省防护林建设工作站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姚</t>
    </r>
    <r>
      <rPr>
        <b/>
        <sz val="9"/>
        <rFont val="Times New Roman"/>
        <charset val="0"/>
      </rPr>
      <t xml:space="preserve">  </t>
    </r>
    <r>
      <rPr>
        <b/>
        <sz val="9"/>
        <rFont val="CESI宋体-GB2312"/>
        <charset val="134"/>
      </rPr>
      <t>巍</t>
    </r>
  </si>
  <si>
    <r>
      <rPr>
        <b/>
        <sz val="9"/>
        <rFont val="CESI宋体-GB2312"/>
        <charset val="134"/>
      </rPr>
      <t>陕西省林业局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陈宝林</t>
    </r>
  </si>
  <si>
    <r>
      <rPr>
        <sz val="9"/>
        <color indexed="8"/>
        <rFont val="CESI宋体-GB2312"/>
        <charset val="134"/>
      </rPr>
      <t>定边县黄土高原水土流失综合治理退化草原修复工程</t>
    </r>
  </si>
  <si>
    <r>
      <rPr>
        <sz val="9"/>
        <rFont val="CESI宋体-GB2312"/>
        <charset val="134"/>
      </rPr>
      <t>新建</t>
    </r>
  </si>
  <si>
    <r>
      <rPr>
        <sz val="9"/>
        <rFont val="CESI宋体-GB2312"/>
        <charset val="134"/>
      </rPr>
      <t>草原围栏</t>
    </r>
    <r>
      <rPr>
        <sz val="9"/>
        <rFont val="Times New Roman"/>
        <charset val="0"/>
      </rPr>
      <t>2</t>
    </r>
    <r>
      <rPr>
        <sz val="9"/>
        <rFont val="CESI宋体-GB2312"/>
        <charset val="134"/>
      </rPr>
      <t>万米</t>
    </r>
  </si>
  <si>
    <r>
      <rPr>
        <sz val="9"/>
        <rFont val="CESI宋体-GB2312"/>
        <charset val="134"/>
      </rPr>
      <t>中央预算内投资</t>
    </r>
  </si>
  <si>
    <r>
      <rPr>
        <sz val="9"/>
        <rFont val="CESI宋体-GB2312"/>
        <charset val="134"/>
      </rPr>
      <t>约束性任务</t>
    </r>
  </si>
  <si>
    <r>
      <rPr>
        <sz val="9"/>
        <rFont val="CESI宋体-GB2312"/>
        <charset val="134"/>
      </rPr>
      <t>定边县林业局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冯国春</t>
    </r>
  </si>
  <si>
    <r>
      <rPr>
        <sz val="9"/>
        <rFont val="CESI宋体-GB2312"/>
        <charset val="134"/>
      </rPr>
      <t>定边县林业局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赵治安</t>
    </r>
  </si>
  <si>
    <r>
      <rPr>
        <sz val="9"/>
        <color indexed="8"/>
        <rFont val="CESI宋体-GB2312"/>
        <charset val="134"/>
      </rPr>
      <t>府谷县黄土高原水土流失综合治理退化草原修复工程</t>
    </r>
  </si>
  <si>
    <r>
      <rPr>
        <sz val="9"/>
        <rFont val="CESI宋体-GB2312"/>
        <charset val="134"/>
      </rPr>
      <t>人工种草</t>
    </r>
    <r>
      <rPr>
        <sz val="9"/>
        <rFont val="Times New Roman"/>
        <charset val="0"/>
      </rPr>
      <t>1</t>
    </r>
    <r>
      <rPr>
        <sz val="9"/>
        <rFont val="CESI宋体-GB2312"/>
        <charset val="134"/>
      </rPr>
      <t>万亩</t>
    </r>
  </si>
  <si>
    <r>
      <rPr>
        <sz val="9"/>
        <rFont val="CESI宋体-GB2312"/>
        <charset val="134"/>
      </rPr>
      <t>府谷县林业局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柴继伟</t>
    </r>
  </si>
  <si>
    <r>
      <rPr>
        <sz val="9"/>
        <rFont val="CESI宋体-GB2312"/>
        <charset val="134"/>
      </rPr>
      <t>府谷县林业局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郭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文</t>
    </r>
  </si>
  <si>
    <r>
      <rPr>
        <sz val="9"/>
        <color indexed="8"/>
        <rFont val="CESI宋体-GB2312"/>
        <charset val="134"/>
      </rPr>
      <t>靖边县黄土高原水土流失综合治理退化草原修复工程</t>
    </r>
  </si>
  <si>
    <r>
      <rPr>
        <sz val="9"/>
        <rFont val="CESI宋体-GB2312"/>
        <charset val="134"/>
      </rPr>
      <t>退化草原改良</t>
    </r>
    <r>
      <rPr>
        <sz val="9"/>
        <rFont val="Times New Roman"/>
        <charset val="0"/>
      </rPr>
      <t>7</t>
    </r>
    <r>
      <rPr>
        <sz val="9"/>
        <rFont val="CESI宋体-GB2312"/>
        <charset val="134"/>
      </rPr>
      <t>万亩，草原围栏</t>
    </r>
    <r>
      <rPr>
        <sz val="9"/>
        <rFont val="Times New Roman"/>
        <charset val="0"/>
      </rPr>
      <t>20</t>
    </r>
    <r>
      <rPr>
        <sz val="9"/>
        <rFont val="CESI宋体-GB2312"/>
        <charset val="134"/>
      </rPr>
      <t>万米</t>
    </r>
  </si>
  <si>
    <r>
      <rPr>
        <sz val="9"/>
        <rFont val="CESI宋体-GB2312"/>
        <charset val="134"/>
      </rPr>
      <t>靖边县林业局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李世凯</t>
    </r>
  </si>
  <si>
    <r>
      <rPr>
        <sz val="9"/>
        <rFont val="CESI宋体-GB2312"/>
        <charset val="134"/>
      </rPr>
      <t>靖边县林业局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王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壹</t>
    </r>
  </si>
  <si>
    <r>
      <rPr>
        <sz val="9"/>
        <color indexed="8"/>
        <rFont val="CESI宋体-GB2312"/>
        <charset val="134"/>
      </rPr>
      <t>神木市黄土高原水土流失综合治理退化草原修复工程</t>
    </r>
  </si>
  <si>
    <r>
      <rPr>
        <sz val="9"/>
        <rFont val="CESI宋体-GB2312"/>
        <charset val="134"/>
      </rPr>
      <t>退化草原改良</t>
    </r>
    <r>
      <rPr>
        <sz val="9"/>
        <rFont val="Times New Roman"/>
        <charset val="0"/>
      </rPr>
      <t>1</t>
    </r>
    <r>
      <rPr>
        <sz val="9"/>
        <rFont val="CESI宋体-GB2312"/>
        <charset val="134"/>
      </rPr>
      <t>万亩，草原围栏</t>
    </r>
    <r>
      <rPr>
        <sz val="9"/>
        <rFont val="Times New Roman"/>
        <charset val="0"/>
      </rPr>
      <t>2</t>
    </r>
    <r>
      <rPr>
        <sz val="9"/>
        <rFont val="CESI宋体-GB2312"/>
        <charset val="134"/>
      </rPr>
      <t>万米</t>
    </r>
  </si>
  <si>
    <r>
      <rPr>
        <sz val="9"/>
        <rFont val="CESI宋体-GB2312"/>
        <charset val="134"/>
      </rPr>
      <t>神木市林业局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高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峰</t>
    </r>
  </si>
  <si>
    <r>
      <rPr>
        <sz val="9"/>
        <rFont val="CESI宋体-GB2312"/>
        <charset val="134"/>
      </rPr>
      <t>神木市林业局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高继强</t>
    </r>
  </si>
  <si>
    <r>
      <rPr>
        <sz val="9"/>
        <color indexed="8"/>
        <rFont val="CESI宋体-GB2312"/>
        <charset val="134"/>
      </rPr>
      <t>榆阳区黄土高原水土流失综合治理退化草原修复工程</t>
    </r>
  </si>
  <si>
    <r>
      <rPr>
        <sz val="9"/>
        <rFont val="CESI宋体-GB2312"/>
        <charset val="134"/>
      </rPr>
      <t>草原围栏</t>
    </r>
    <r>
      <rPr>
        <sz val="9"/>
        <rFont val="Times New Roman"/>
        <charset val="0"/>
      </rPr>
      <t>6</t>
    </r>
    <r>
      <rPr>
        <sz val="9"/>
        <rFont val="CESI宋体-GB2312"/>
        <charset val="134"/>
      </rPr>
      <t>万米</t>
    </r>
  </si>
  <si>
    <r>
      <rPr>
        <sz val="9"/>
        <rFont val="CESI宋体-GB2312"/>
        <charset val="134"/>
      </rPr>
      <t>榆阳区林业局</t>
    </r>
    <r>
      <rPr>
        <sz val="9"/>
        <rFont val="Times New Roman"/>
        <charset val="0"/>
      </rPr>
      <t xml:space="preserve">
 </t>
    </r>
    <r>
      <rPr>
        <sz val="9"/>
        <rFont val="CESI宋体-GB2312"/>
        <charset val="134"/>
      </rPr>
      <t>王</t>
    </r>
    <r>
      <rPr>
        <sz val="9"/>
        <rFont val="Times New Roman"/>
        <charset val="0"/>
      </rPr>
      <t xml:space="preserve">  </t>
    </r>
    <r>
      <rPr>
        <sz val="9"/>
        <rFont val="CESI宋体-GB2312"/>
        <charset val="134"/>
      </rPr>
      <t>霞</t>
    </r>
  </si>
  <si>
    <r>
      <rPr>
        <sz val="9"/>
        <rFont val="CESI宋体-GB2312"/>
        <charset val="134"/>
      </rPr>
      <t>榆阳区林业局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秦</t>
    </r>
    <r>
      <rPr>
        <sz val="9"/>
        <rFont val="Times New Roman"/>
        <charset val="0"/>
      </rPr>
      <t xml:space="preserve">  </t>
    </r>
    <r>
      <rPr>
        <sz val="9"/>
        <rFont val="CESI宋体-GB2312"/>
        <charset val="134"/>
      </rPr>
      <t>刚</t>
    </r>
  </si>
  <si>
    <r>
      <rPr>
        <sz val="9"/>
        <color indexed="8"/>
        <rFont val="CESI宋体-GB2312"/>
        <charset val="134"/>
      </rPr>
      <t>横山区黄土高原水土流失综合治理退化草原修复工程</t>
    </r>
  </si>
  <si>
    <r>
      <rPr>
        <sz val="9"/>
        <rFont val="CESI宋体-GB2312"/>
        <charset val="134"/>
      </rPr>
      <t>人工种草</t>
    </r>
    <r>
      <rPr>
        <sz val="9"/>
        <rFont val="Times New Roman"/>
        <charset val="0"/>
      </rPr>
      <t>2</t>
    </r>
    <r>
      <rPr>
        <sz val="9"/>
        <rFont val="CESI宋体-GB2312"/>
        <charset val="134"/>
      </rPr>
      <t>万亩，草原围栏</t>
    </r>
    <r>
      <rPr>
        <sz val="9"/>
        <rFont val="Times New Roman"/>
        <charset val="0"/>
      </rPr>
      <t>10</t>
    </r>
    <r>
      <rPr>
        <sz val="9"/>
        <rFont val="CESI宋体-GB2312"/>
        <charset val="134"/>
      </rPr>
      <t>万米</t>
    </r>
  </si>
  <si>
    <r>
      <rPr>
        <sz val="9"/>
        <rFont val="CESI宋体-GB2312"/>
        <charset val="134"/>
      </rPr>
      <t>横山区林业局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张东忠</t>
    </r>
  </si>
  <si>
    <r>
      <rPr>
        <sz val="9"/>
        <rFont val="CESI宋体-GB2312"/>
        <charset val="134"/>
      </rPr>
      <t>横山区林业局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折克胜</t>
    </r>
  </si>
  <si>
    <t>附件2-3</t>
  </si>
  <si>
    <t>黄土高原水土流失综合治理荒漠化治理工程2021年中央预算内投资计划及任务清单下达表</t>
  </si>
  <si>
    <r>
      <rPr>
        <sz val="8"/>
        <rFont val="宋体"/>
        <charset val="134"/>
      </rPr>
      <t>单位：万亩、万米、万平方米、万立方米、处、万元</t>
    </r>
  </si>
  <si>
    <r>
      <rPr>
        <b/>
        <sz val="9"/>
        <color indexed="8"/>
        <rFont val="CESI宋体-GB2312"/>
        <charset val="134"/>
      </rPr>
      <t>下达</t>
    </r>
    <r>
      <rPr>
        <b/>
        <sz val="9"/>
        <color indexed="8"/>
        <rFont val="Times New Roman"/>
        <charset val="0"/>
      </rPr>
      <t>2021</t>
    </r>
    <r>
      <rPr>
        <b/>
        <sz val="9"/>
        <color indexed="8"/>
        <rFont val="CESI宋体-GB2312"/>
        <charset val="134"/>
      </rPr>
      <t>年中央预算内投资</t>
    </r>
  </si>
  <si>
    <r>
      <rPr>
        <b/>
        <sz val="9"/>
        <rFont val="CESI宋体-GB2312"/>
        <charset val="134"/>
      </rPr>
      <t>人工造灌木林</t>
    </r>
  </si>
  <si>
    <r>
      <rPr>
        <b/>
        <sz val="9"/>
        <rFont val="CESI宋体-GB2312"/>
        <charset val="134"/>
      </rPr>
      <t>飞播造林</t>
    </r>
  </si>
  <si>
    <r>
      <rPr>
        <b/>
        <sz val="9"/>
        <rFont val="CESI宋体-GB2312"/>
        <charset val="134"/>
      </rPr>
      <t>封山（沙）育林</t>
    </r>
  </si>
  <si>
    <r>
      <rPr>
        <b/>
        <sz val="9"/>
        <rFont val="CESI宋体-GB2312"/>
        <charset val="134"/>
      </rPr>
      <t>人工饲草基地</t>
    </r>
  </si>
  <si>
    <r>
      <rPr>
        <b/>
        <sz val="9"/>
        <rFont val="CESI宋体-GB2312"/>
        <charset val="134"/>
      </rPr>
      <t>围栏</t>
    </r>
  </si>
  <si>
    <r>
      <rPr>
        <b/>
        <sz val="9"/>
        <rFont val="CESI宋体-GB2312"/>
        <charset val="134"/>
      </rPr>
      <t>草种基地</t>
    </r>
  </si>
  <si>
    <r>
      <rPr>
        <b/>
        <sz val="9"/>
        <rFont val="CESI宋体-GB2312"/>
        <charset val="134"/>
      </rPr>
      <t>暖棚</t>
    </r>
  </si>
  <si>
    <r>
      <rPr>
        <b/>
        <sz val="9"/>
        <rFont val="CESI宋体-GB2312"/>
        <charset val="134"/>
      </rPr>
      <t>饲草机械</t>
    </r>
  </si>
  <si>
    <r>
      <rPr>
        <b/>
        <sz val="9"/>
        <rFont val="CESI宋体-GB2312"/>
        <charset val="134"/>
      </rPr>
      <t>青贮窖</t>
    </r>
  </si>
  <si>
    <r>
      <rPr>
        <b/>
        <sz val="9"/>
        <rFont val="CESI宋体-GB2312"/>
        <charset val="134"/>
      </rPr>
      <t>水源工程</t>
    </r>
  </si>
  <si>
    <r>
      <rPr>
        <b/>
        <sz val="9"/>
        <rFont val="CESI宋体-GB2312"/>
        <charset val="134"/>
      </rPr>
      <t>节水灌溉</t>
    </r>
  </si>
  <si>
    <r>
      <rPr>
        <b/>
        <sz val="9"/>
        <rFont val="CESI宋体-GB2312"/>
        <charset val="134"/>
      </rPr>
      <t>小流域综合治理</t>
    </r>
  </si>
  <si>
    <r>
      <t>黄土高原水土流失综合治理荒漠化治理工程（共</t>
    </r>
    <r>
      <rPr>
        <b/>
        <sz val="12"/>
        <color indexed="8"/>
        <rFont val="Times New Roman"/>
        <charset val="0"/>
      </rPr>
      <t>6</t>
    </r>
    <r>
      <rPr>
        <b/>
        <sz val="12"/>
        <color indexed="8"/>
        <rFont val="CESI宋体-GB2312"/>
        <charset val="134"/>
      </rPr>
      <t>个项目）</t>
    </r>
  </si>
  <si>
    <r>
      <t>人工造灌木林</t>
    </r>
    <r>
      <rPr>
        <b/>
        <sz val="12"/>
        <rFont val="Times New Roman"/>
        <charset val="0"/>
      </rPr>
      <t>14</t>
    </r>
    <r>
      <rPr>
        <b/>
        <sz val="12"/>
        <rFont val="CESI宋体-GB2312"/>
        <charset val="134"/>
      </rPr>
      <t>万亩，飞播造林</t>
    </r>
    <r>
      <rPr>
        <b/>
        <sz val="12"/>
        <rFont val="Times New Roman"/>
        <charset val="0"/>
      </rPr>
      <t>3</t>
    </r>
    <r>
      <rPr>
        <b/>
        <sz val="12"/>
        <rFont val="CESI宋体-GB2312"/>
        <charset val="134"/>
      </rPr>
      <t>万亩，封山（沙）育林</t>
    </r>
    <r>
      <rPr>
        <b/>
        <sz val="12"/>
        <rFont val="Times New Roman"/>
        <charset val="0"/>
      </rPr>
      <t>5.75</t>
    </r>
    <r>
      <rPr>
        <b/>
        <sz val="12"/>
        <rFont val="CESI宋体-GB2312"/>
        <charset val="134"/>
      </rPr>
      <t>万亩，人工饲草基地</t>
    </r>
    <r>
      <rPr>
        <b/>
        <sz val="12"/>
        <rFont val="Times New Roman"/>
        <charset val="0"/>
      </rPr>
      <t>4</t>
    </r>
    <r>
      <rPr>
        <b/>
        <sz val="12"/>
        <rFont val="CESI宋体-GB2312"/>
        <charset val="134"/>
      </rPr>
      <t>万亩，围栏</t>
    </r>
    <r>
      <rPr>
        <b/>
        <sz val="12"/>
        <rFont val="Times New Roman"/>
        <charset val="0"/>
      </rPr>
      <t>8</t>
    </r>
    <r>
      <rPr>
        <b/>
        <sz val="12"/>
        <rFont val="CESI宋体-GB2312"/>
        <charset val="134"/>
      </rPr>
      <t>万米，草种基地</t>
    </r>
    <r>
      <rPr>
        <b/>
        <sz val="12"/>
        <rFont val="Times New Roman"/>
        <charset val="0"/>
      </rPr>
      <t>0.67</t>
    </r>
    <r>
      <rPr>
        <b/>
        <sz val="12"/>
        <rFont val="CESI宋体-GB2312"/>
        <charset val="134"/>
      </rPr>
      <t>万亩，暖棚</t>
    </r>
    <r>
      <rPr>
        <b/>
        <sz val="12"/>
        <rFont val="Times New Roman"/>
        <charset val="0"/>
      </rPr>
      <t>3.97</t>
    </r>
    <r>
      <rPr>
        <b/>
        <sz val="12"/>
        <rFont val="CESI宋体-GB2312"/>
        <charset val="134"/>
      </rPr>
      <t>万平方米，饲草机械</t>
    </r>
    <r>
      <rPr>
        <b/>
        <sz val="12"/>
        <rFont val="Times New Roman"/>
        <charset val="0"/>
      </rPr>
      <t>2070</t>
    </r>
    <r>
      <rPr>
        <b/>
        <sz val="12"/>
        <rFont val="CESI宋体-GB2312"/>
        <charset val="134"/>
      </rPr>
      <t>台，青贮窖</t>
    </r>
    <r>
      <rPr>
        <b/>
        <sz val="12"/>
        <rFont val="Times New Roman"/>
        <charset val="0"/>
      </rPr>
      <t>10.94</t>
    </r>
    <r>
      <rPr>
        <b/>
        <sz val="12"/>
        <rFont val="CESI宋体-GB2312"/>
        <charset val="134"/>
      </rPr>
      <t>万立方米，水源工程</t>
    </r>
    <r>
      <rPr>
        <b/>
        <sz val="12"/>
        <rFont val="Times New Roman"/>
        <charset val="0"/>
      </rPr>
      <t>50</t>
    </r>
    <r>
      <rPr>
        <b/>
        <sz val="12"/>
        <rFont val="CESI宋体-GB2312"/>
        <charset val="134"/>
      </rPr>
      <t>处，节水灌溉</t>
    </r>
    <r>
      <rPr>
        <b/>
        <sz val="12"/>
        <rFont val="Times New Roman"/>
        <charset val="0"/>
      </rPr>
      <t>50</t>
    </r>
    <r>
      <rPr>
        <b/>
        <sz val="12"/>
        <rFont val="CESI宋体-GB2312"/>
        <charset val="134"/>
      </rPr>
      <t>处，小流域综合治理</t>
    </r>
    <r>
      <rPr>
        <b/>
        <sz val="12"/>
        <rFont val="Times New Roman"/>
        <charset val="0"/>
      </rPr>
      <t>10</t>
    </r>
    <r>
      <rPr>
        <b/>
        <sz val="12"/>
        <rFont val="CESI宋体-GB2312"/>
        <charset val="134"/>
      </rPr>
      <t>平方公里</t>
    </r>
  </si>
  <si>
    <r>
      <t>榆林市林草局</t>
    </r>
    <r>
      <rPr>
        <b/>
        <sz val="12"/>
        <rFont val="Times New Roman"/>
        <charset val="0"/>
      </rPr>
      <t xml:space="preserve">
</t>
    </r>
    <r>
      <rPr>
        <b/>
        <sz val="12"/>
        <rFont val="CESI宋体-GB2312"/>
        <charset val="134"/>
      </rPr>
      <t>贺</t>
    </r>
    <r>
      <rPr>
        <b/>
        <sz val="12"/>
        <rFont val="Times New Roman"/>
        <charset val="0"/>
      </rPr>
      <t xml:space="preserve">    </t>
    </r>
    <r>
      <rPr>
        <b/>
        <sz val="12"/>
        <rFont val="CESI宋体-GB2312"/>
        <charset val="134"/>
      </rPr>
      <t>强</t>
    </r>
  </si>
  <si>
    <r>
      <t>省防护林建设工作站</t>
    </r>
    <r>
      <rPr>
        <b/>
        <sz val="12"/>
        <rFont val="Times New Roman"/>
        <charset val="0"/>
      </rPr>
      <t xml:space="preserve">
</t>
    </r>
    <r>
      <rPr>
        <b/>
        <sz val="12"/>
        <rFont val="CESI宋体-GB2312"/>
        <charset val="134"/>
      </rPr>
      <t>姚</t>
    </r>
    <r>
      <rPr>
        <b/>
        <sz val="12"/>
        <rFont val="Times New Roman"/>
        <charset val="0"/>
      </rPr>
      <t xml:space="preserve">  </t>
    </r>
    <r>
      <rPr>
        <b/>
        <sz val="12"/>
        <rFont val="CESI宋体-GB2312"/>
        <charset val="134"/>
      </rPr>
      <t>巍</t>
    </r>
  </si>
  <si>
    <r>
      <rPr>
        <b/>
        <sz val="9"/>
        <color indexed="8"/>
        <rFont val="宋体"/>
        <charset val="134"/>
      </rPr>
      <t>约束性任务</t>
    </r>
  </si>
  <si>
    <t>地方配套</t>
  </si>
  <si>
    <t>榆阳区黄土高原水土流失综合治理荒漠化治理工程</t>
  </si>
  <si>
    <r>
      <t>人工造灌木林</t>
    </r>
    <r>
      <rPr>
        <sz val="12"/>
        <rFont val="Times New Roman"/>
        <charset val="0"/>
      </rPr>
      <t>3</t>
    </r>
    <r>
      <rPr>
        <sz val="12"/>
        <rFont val="CESI宋体-GB2312"/>
        <charset val="134"/>
      </rPr>
      <t>万亩，封山（沙）育林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万亩，人工饲草基地</t>
    </r>
    <r>
      <rPr>
        <sz val="12"/>
        <rFont val="Times New Roman"/>
        <charset val="0"/>
      </rPr>
      <t>0.5</t>
    </r>
    <r>
      <rPr>
        <sz val="12"/>
        <rFont val="CESI宋体-GB2312"/>
        <charset val="134"/>
      </rPr>
      <t>万亩，围栏</t>
    </r>
    <r>
      <rPr>
        <sz val="12"/>
        <rFont val="Times New Roman"/>
        <charset val="0"/>
      </rPr>
      <t>4</t>
    </r>
    <r>
      <rPr>
        <sz val="12"/>
        <rFont val="CESI宋体-GB2312"/>
        <charset val="134"/>
      </rPr>
      <t>万米，草种基地</t>
    </r>
    <r>
      <rPr>
        <sz val="12"/>
        <rFont val="Times New Roman"/>
        <charset val="0"/>
      </rPr>
      <t>0.17</t>
    </r>
    <r>
      <rPr>
        <sz val="12"/>
        <rFont val="CESI宋体-GB2312"/>
        <charset val="134"/>
      </rPr>
      <t>万亩，暖棚</t>
    </r>
    <r>
      <rPr>
        <sz val="12"/>
        <rFont val="Times New Roman"/>
        <charset val="0"/>
      </rPr>
      <t>0.75</t>
    </r>
    <r>
      <rPr>
        <sz val="12"/>
        <rFont val="CESI宋体-GB2312"/>
        <charset val="134"/>
      </rPr>
      <t>万平方米，青贮窖</t>
    </r>
    <r>
      <rPr>
        <sz val="12"/>
        <rFont val="Times New Roman"/>
        <charset val="0"/>
      </rPr>
      <t>2</t>
    </r>
    <r>
      <rPr>
        <sz val="12"/>
        <rFont val="CESI宋体-GB2312"/>
        <charset val="134"/>
      </rPr>
      <t>万立方米，水源工程</t>
    </r>
    <r>
      <rPr>
        <sz val="12"/>
        <rFont val="Times New Roman"/>
        <charset val="0"/>
      </rPr>
      <t>50</t>
    </r>
    <r>
      <rPr>
        <sz val="12"/>
        <rFont val="CESI宋体-GB2312"/>
        <charset val="134"/>
      </rPr>
      <t>处，节水灌溉</t>
    </r>
    <r>
      <rPr>
        <sz val="12"/>
        <rFont val="Times New Roman"/>
        <charset val="0"/>
      </rPr>
      <t>50</t>
    </r>
    <r>
      <rPr>
        <sz val="12"/>
        <rFont val="CESI宋体-GB2312"/>
        <charset val="134"/>
      </rPr>
      <t>处</t>
    </r>
  </si>
  <si>
    <r>
      <t>榆阳区林业局</t>
    </r>
    <r>
      <rPr>
        <sz val="12"/>
        <rFont val="Times New Roman"/>
        <charset val="0"/>
      </rPr>
      <t xml:space="preserve">
 </t>
    </r>
    <r>
      <rPr>
        <sz val="12"/>
        <rFont val="CESI宋体-GB2312"/>
        <charset val="134"/>
      </rPr>
      <t>张生平</t>
    </r>
  </si>
  <si>
    <r>
      <t>榆阳区林业局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秦</t>
    </r>
    <r>
      <rPr>
        <sz val="12"/>
        <rFont val="Times New Roman"/>
        <charset val="0"/>
      </rPr>
      <t xml:space="preserve">  </t>
    </r>
    <r>
      <rPr>
        <sz val="12"/>
        <rFont val="CESI宋体-GB2312"/>
        <charset val="134"/>
      </rPr>
      <t>刚</t>
    </r>
  </si>
  <si>
    <r>
      <rPr>
        <sz val="9"/>
        <color indexed="8"/>
        <rFont val="宋体"/>
        <charset val="134"/>
      </rPr>
      <t>约束性任务</t>
    </r>
  </si>
  <si>
    <t>神木市黄土高原水土流失综合治理荒漠化治理工程</t>
  </si>
  <si>
    <r>
      <t>人工造灌木林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万亩，飞播造林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万亩，封山（沙）育林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万亩，人工饲草基地</t>
    </r>
    <r>
      <rPr>
        <sz val="12"/>
        <rFont val="Times New Roman"/>
        <charset val="0"/>
      </rPr>
      <t>0.5</t>
    </r>
    <r>
      <rPr>
        <sz val="12"/>
        <rFont val="CESI宋体-GB2312"/>
        <charset val="134"/>
      </rPr>
      <t>万亩，草种基地</t>
    </r>
    <r>
      <rPr>
        <sz val="12"/>
        <rFont val="Times New Roman"/>
        <charset val="0"/>
      </rPr>
      <t>0.05</t>
    </r>
    <r>
      <rPr>
        <sz val="12"/>
        <rFont val="CESI宋体-GB2312"/>
        <charset val="134"/>
      </rPr>
      <t>万亩，暖棚</t>
    </r>
    <r>
      <rPr>
        <sz val="12"/>
        <rFont val="Times New Roman"/>
        <charset val="0"/>
      </rPr>
      <t>0.5</t>
    </r>
    <r>
      <rPr>
        <sz val="12"/>
        <rFont val="CESI宋体-GB2312"/>
        <charset val="134"/>
      </rPr>
      <t>万平方米，青贮窖</t>
    </r>
    <r>
      <rPr>
        <sz val="12"/>
        <rFont val="Times New Roman"/>
        <charset val="0"/>
      </rPr>
      <t>5</t>
    </r>
    <r>
      <rPr>
        <sz val="12"/>
        <rFont val="CESI宋体-GB2312"/>
        <charset val="134"/>
      </rPr>
      <t>万立方米</t>
    </r>
  </si>
  <si>
    <r>
      <t>神木市林业局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高峰</t>
    </r>
  </si>
  <si>
    <r>
      <t>神木市林业局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高继强</t>
    </r>
  </si>
  <si>
    <t>府谷县黄土高原水土流失综合治理荒漠化治理工程</t>
  </si>
  <si>
    <r>
      <t>封山（沙）育林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万亩，围栏</t>
    </r>
    <r>
      <rPr>
        <sz val="12"/>
        <rFont val="Times New Roman"/>
        <charset val="0"/>
      </rPr>
      <t>4</t>
    </r>
    <r>
      <rPr>
        <sz val="12"/>
        <rFont val="CESI宋体-GB2312"/>
        <charset val="134"/>
      </rPr>
      <t>万米，草种基地</t>
    </r>
    <r>
      <rPr>
        <sz val="12"/>
        <rFont val="Times New Roman"/>
        <charset val="0"/>
      </rPr>
      <t>0.4</t>
    </r>
    <r>
      <rPr>
        <sz val="12"/>
        <rFont val="CESI宋体-GB2312"/>
        <charset val="134"/>
      </rPr>
      <t>万亩，暖棚</t>
    </r>
    <r>
      <rPr>
        <sz val="12"/>
        <rFont val="Times New Roman"/>
        <charset val="0"/>
      </rPr>
      <t>0.3</t>
    </r>
    <r>
      <rPr>
        <sz val="12"/>
        <rFont val="CESI宋体-GB2312"/>
        <charset val="134"/>
      </rPr>
      <t>万平方米，青贮窖</t>
    </r>
    <r>
      <rPr>
        <sz val="12"/>
        <rFont val="Times New Roman"/>
        <charset val="0"/>
      </rPr>
      <t>0.5</t>
    </r>
    <r>
      <rPr>
        <sz val="12"/>
        <rFont val="CESI宋体-GB2312"/>
        <charset val="134"/>
      </rPr>
      <t>万立方米，小流域综合治理</t>
    </r>
    <r>
      <rPr>
        <sz val="12"/>
        <rFont val="Times New Roman"/>
        <charset val="0"/>
      </rPr>
      <t>10</t>
    </r>
    <r>
      <rPr>
        <sz val="12"/>
        <rFont val="CESI宋体-GB2312"/>
        <charset val="134"/>
      </rPr>
      <t>平方公里</t>
    </r>
  </si>
  <si>
    <r>
      <t>府谷县林业局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柴继伟</t>
    </r>
  </si>
  <si>
    <r>
      <t>府谷县林业局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郭</t>
    </r>
    <r>
      <rPr>
        <sz val="12"/>
        <rFont val="Times New Roman"/>
        <charset val="0"/>
      </rPr>
      <t xml:space="preserve">    </t>
    </r>
    <r>
      <rPr>
        <sz val="12"/>
        <rFont val="CESI宋体-GB2312"/>
        <charset val="134"/>
      </rPr>
      <t>文</t>
    </r>
  </si>
  <si>
    <t>横山区黄土高原水土流失综合治理荒漠化治理工程</t>
  </si>
  <si>
    <r>
      <t>人工造灌木林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万亩，封山（沙）育林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万亩，人工饲草基地</t>
    </r>
    <r>
      <rPr>
        <sz val="12"/>
        <rFont val="Times New Roman"/>
        <charset val="0"/>
      </rPr>
      <t>2</t>
    </r>
    <r>
      <rPr>
        <sz val="12"/>
        <rFont val="CESI宋体-GB2312"/>
        <charset val="134"/>
      </rPr>
      <t>万亩，暖棚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万平方米，饲草机械</t>
    </r>
    <r>
      <rPr>
        <sz val="12"/>
        <rFont val="Times New Roman"/>
        <charset val="0"/>
      </rPr>
      <t>500</t>
    </r>
    <r>
      <rPr>
        <sz val="12"/>
        <rFont val="CESI宋体-GB2312"/>
        <charset val="134"/>
      </rPr>
      <t>台，青贮窖</t>
    </r>
    <r>
      <rPr>
        <sz val="12"/>
        <rFont val="Times New Roman"/>
        <charset val="0"/>
      </rPr>
      <t>0.5</t>
    </r>
    <r>
      <rPr>
        <sz val="12"/>
        <rFont val="CESI宋体-GB2312"/>
        <charset val="134"/>
      </rPr>
      <t>万立方米</t>
    </r>
  </si>
  <si>
    <r>
      <t>横山区林业局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张东忠</t>
    </r>
  </si>
  <si>
    <r>
      <t>横山区林业局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折克胜</t>
    </r>
  </si>
  <si>
    <t>靖边县黄土高原水土流失综合治理荒漠化治理工程</t>
  </si>
  <si>
    <r>
      <t>飞播造林</t>
    </r>
    <r>
      <rPr>
        <sz val="12"/>
        <rFont val="Times New Roman"/>
        <charset val="0"/>
      </rPr>
      <t>2</t>
    </r>
    <r>
      <rPr>
        <sz val="12"/>
        <rFont val="CESI宋体-GB2312"/>
        <charset val="134"/>
      </rPr>
      <t>万亩，人工饲草基地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万亩，草种基地</t>
    </r>
    <r>
      <rPr>
        <sz val="12"/>
        <rFont val="Times New Roman"/>
        <charset val="0"/>
      </rPr>
      <t>0.05</t>
    </r>
    <r>
      <rPr>
        <sz val="12"/>
        <rFont val="CESI宋体-GB2312"/>
        <charset val="134"/>
      </rPr>
      <t>万亩，暖棚</t>
    </r>
    <r>
      <rPr>
        <sz val="12"/>
        <rFont val="Times New Roman"/>
        <charset val="0"/>
      </rPr>
      <t>1</t>
    </r>
    <r>
      <rPr>
        <sz val="12"/>
        <rFont val="CESI宋体-GB2312"/>
        <charset val="134"/>
      </rPr>
      <t>万平方米，饲草机械</t>
    </r>
    <r>
      <rPr>
        <sz val="12"/>
        <rFont val="Times New Roman"/>
        <charset val="0"/>
      </rPr>
      <t>1570</t>
    </r>
    <r>
      <rPr>
        <sz val="12"/>
        <rFont val="CESI宋体-GB2312"/>
        <charset val="134"/>
      </rPr>
      <t>台，青贮窖</t>
    </r>
    <r>
      <rPr>
        <sz val="12"/>
        <rFont val="Times New Roman"/>
        <charset val="0"/>
      </rPr>
      <t>0.34</t>
    </r>
    <r>
      <rPr>
        <sz val="12"/>
        <rFont val="CESI宋体-GB2312"/>
        <charset val="134"/>
      </rPr>
      <t>万立方米</t>
    </r>
  </si>
  <si>
    <r>
      <t>靖边县林业局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李世凯</t>
    </r>
  </si>
  <si>
    <r>
      <t>靖边县林业局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王</t>
    </r>
    <r>
      <rPr>
        <sz val="12"/>
        <rFont val="Times New Roman"/>
        <charset val="0"/>
      </rPr>
      <t xml:space="preserve">    </t>
    </r>
    <r>
      <rPr>
        <sz val="12"/>
        <rFont val="CESI宋体-GB2312"/>
        <charset val="134"/>
      </rPr>
      <t>壹</t>
    </r>
  </si>
  <si>
    <t>定边县黄土高原水土流失综合治理荒漠化治理工程</t>
  </si>
  <si>
    <r>
      <t>人工造灌木林</t>
    </r>
    <r>
      <rPr>
        <sz val="12"/>
        <rFont val="Times New Roman"/>
        <charset val="0"/>
      </rPr>
      <t>9</t>
    </r>
    <r>
      <rPr>
        <sz val="12"/>
        <rFont val="CESI宋体-GB2312"/>
        <charset val="134"/>
      </rPr>
      <t>万亩，飞播造林万亩，封山（沙）育林</t>
    </r>
    <r>
      <rPr>
        <sz val="12"/>
        <rFont val="Times New Roman"/>
        <charset val="0"/>
      </rPr>
      <t>1.75</t>
    </r>
    <r>
      <rPr>
        <sz val="12"/>
        <rFont val="CESI宋体-GB2312"/>
        <charset val="134"/>
      </rPr>
      <t>万亩，暖棚</t>
    </r>
    <r>
      <rPr>
        <sz val="12"/>
        <rFont val="Times New Roman"/>
        <charset val="0"/>
      </rPr>
      <t>0.42</t>
    </r>
    <r>
      <rPr>
        <sz val="12"/>
        <rFont val="CESI宋体-GB2312"/>
        <charset val="134"/>
      </rPr>
      <t>万平方米，青贮窖</t>
    </r>
    <r>
      <rPr>
        <sz val="12"/>
        <rFont val="Times New Roman"/>
        <charset val="0"/>
      </rPr>
      <t>2.6</t>
    </r>
    <r>
      <rPr>
        <sz val="12"/>
        <rFont val="CESI宋体-GB2312"/>
        <charset val="134"/>
      </rPr>
      <t>万立方米</t>
    </r>
  </si>
  <si>
    <r>
      <t>定边县林业局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冯国春</t>
    </r>
  </si>
  <si>
    <r>
      <t>定边县林业局</t>
    </r>
    <r>
      <rPr>
        <sz val="12"/>
        <rFont val="Times New Roman"/>
        <charset val="0"/>
      </rPr>
      <t xml:space="preserve">
</t>
    </r>
    <r>
      <rPr>
        <sz val="12"/>
        <rFont val="CESI宋体-GB2312"/>
        <charset val="134"/>
      </rPr>
      <t>赵治安</t>
    </r>
  </si>
  <si>
    <t>附件3</t>
  </si>
  <si>
    <t>秦岭生态保护和修复2021年中央预算内投资计划及任务清单下达表</t>
  </si>
  <si>
    <r>
      <t>下达</t>
    </r>
    <r>
      <rPr>
        <b/>
        <sz val="9"/>
        <rFont val="Times New Roman"/>
        <charset val="0"/>
      </rPr>
      <t>2021</t>
    </r>
    <r>
      <rPr>
        <b/>
        <sz val="9"/>
        <rFont val="CESI宋体-GB2312"/>
        <charset val="134"/>
      </rPr>
      <t>年中央预算内投资</t>
    </r>
  </si>
  <si>
    <r>
      <t>人工造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乔木林</t>
    </r>
  </si>
  <si>
    <r>
      <t>秦岭生态保护和修复（共</t>
    </r>
    <r>
      <rPr>
        <b/>
        <sz val="9"/>
        <rFont val="Times New Roman"/>
        <charset val="0"/>
      </rPr>
      <t>41</t>
    </r>
    <r>
      <rPr>
        <b/>
        <sz val="9"/>
        <rFont val="CESI宋体-GB2312"/>
        <charset val="134"/>
      </rPr>
      <t>个项目）</t>
    </r>
  </si>
  <si>
    <r>
      <t>陕西省天然林保护工程管理中心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李</t>
    </r>
    <r>
      <rPr>
        <b/>
        <sz val="9"/>
        <rFont val="Times New Roman"/>
        <charset val="0"/>
      </rPr>
      <t xml:space="preserve">  </t>
    </r>
    <r>
      <rPr>
        <b/>
        <sz val="9"/>
        <rFont val="CESI宋体-GB2312"/>
        <charset val="134"/>
      </rPr>
      <t>哲</t>
    </r>
  </si>
  <si>
    <r>
      <t>陕西省林业局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陈宝林</t>
    </r>
  </si>
  <si>
    <r>
      <t>宝鸡市（共</t>
    </r>
    <r>
      <rPr>
        <b/>
        <sz val="9"/>
        <rFont val="Times New Roman"/>
        <charset val="0"/>
      </rPr>
      <t>10</t>
    </r>
    <r>
      <rPr>
        <b/>
        <sz val="9"/>
        <rFont val="CESI宋体-GB2312"/>
        <charset val="134"/>
      </rPr>
      <t>个项目）</t>
    </r>
  </si>
  <si>
    <r>
      <t>宝鸡市林业局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梅</t>
    </r>
    <r>
      <rPr>
        <b/>
        <sz val="9"/>
        <rFont val="Times New Roman"/>
        <charset val="0"/>
      </rPr>
      <t xml:space="preserve">  </t>
    </r>
    <r>
      <rPr>
        <b/>
        <sz val="9"/>
        <rFont val="CESI宋体-GB2312"/>
        <charset val="134"/>
      </rPr>
      <t>彤</t>
    </r>
  </si>
  <si>
    <r>
      <t>宝鸡市林业局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许红霞</t>
    </r>
  </si>
  <si>
    <t>宝鸡市林业局秦岭生态保护和修复</t>
  </si>
  <si>
    <r>
      <t>凤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县秦岭生态保护和修复</t>
    </r>
  </si>
  <si>
    <r>
      <t>凤县林业局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马海波</t>
    </r>
  </si>
  <si>
    <r>
      <t>凤县林业局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陈世科</t>
    </r>
  </si>
  <si>
    <t>太白县秦岭生态保护和修复</t>
  </si>
  <si>
    <r>
      <t>太白县林业局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张建鹏</t>
    </r>
  </si>
  <si>
    <r>
      <t>太白县林业局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王军敏</t>
    </r>
  </si>
  <si>
    <r>
      <t>眉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县秦岭生态保护和修复</t>
    </r>
  </si>
  <si>
    <r>
      <t>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杨宏斌</t>
    </r>
  </si>
  <si>
    <r>
      <t>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郑常利</t>
    </r>
  </si>
  <si>
    <t>渭滨区秦岭生态保护和修复</t>
  </si>
  <si>
    <r>
      <t>渭滨区林业局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王</t>
    </r>
    <r>
      <rPr>
        <b/>
        <sz val="9"/>
        <rFont val="Times New Roman"/>
        <charset val="0"/>
      </rPr>
      <t xml:space="preserve"> </t>
    </r>
    <r>
      <rPr>
        <b/>
        <sz val="9"/>
        <rFont val="CESI宋体-GB2312"/>
        <charset val="134"/>
      </rPr>
      <t>凌</t>
    </r>
  </si>
  <si>
    <r>
      <t>渭滨区林业局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李建辉</t>
    </r>
  </si>
  <si>
    <t>辛家山林业局秦岭生态保护和修复</t>
  </si>
  <si>
    <r>
      <t>辛家山林业局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岳亚军</t>
    </r>
  </si>
  <si>
    <r>
      <t>辛家山林业局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石重福</t>
    </r>
  </si>
  <si>
    <t>马头滩林业局秦岭生态保护和修复</t>
  </si>
  <si>
    <r>
      <t>马头滩林业局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张宏斌</t>
    </r>
  </si>
  <si>
    <r>
      <t>马头滩林业局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杨安定</t>
    </r>
  </si>
  <si>
    <t>陈仓区秦岭生态保护和修复</t>
  </si>
  <si>
    <r>
      <t>陈仓区林业局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郝小强</t>
    </r>
  </si>
  <si>
    <r>
      <t>陈仓区林业局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石栓才</t>
    </r>
  </si>
  <si>
    <t>岐山县秦岭生态保护和修复</t>
  </si>
  <si>
    <r>
      <t>岐山县林业局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景兴成</t>
    </r>
  </si>
  <si>
    <r>
      <t>岐山县林业局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李伟涛</t>
    </r>
  </si>
  <si>
    <t>高新区秦岭生态保护和修复</t>
  </si>
  <si>
    <r>
      <t>高新区农工局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史宪刚</t>
    </r>
  </si>
  <si>
    <r>
      <t>高新区农工局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何文辉</t>
    </r>
  </si>
  <si>
    <r>
      <t>渭南市（共</t>
    </r>
    <r>
      <rPr>
        <b/>
        <sz val="9"/>
        <rFont val="Times New Roman"/>
        <charset val="0"/>
      </rPr>
      <t>5</t>
    </r>
    <r>
      <rPr>
        <b/>
        <sz val="9"/>
        <rFont val="CESI宋体-GB2312"/>
        <charset val="134"/>
      </rPr>
      <t>个项目）</t>
    </r>
  </si>
  <si>
    <r>
      <t>渭南市林业局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丁</t>
    </r>
    <r>
      <rPr>
        <b/>
        <sz val="9"/>
        <rFont val="Times New Roman"/>
        <charset val="0"/>
      </rPr>
      <t xml:space="preserve">  </t>
    </r>
    <r>
      <rPr>
        <b/>
        <sz val="9"/>
        <rFont val="CESI宋体-GB2312"/>
        <charset val="134"/>
      </rPr>
      <t>锋</t>
    </r>
  </si>
  <si>
    <r>
      <t>渭南市林业局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卢益民</t>
    </r>
  </si>
  <si>
    <t>渭南市林业局秦岭生态保护和修复</t>
  </si>
  <si>
    <r>
      <t>渭南市林业局生态修复科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丁</t>
    </r>
    <r>
      <rPr>
        <sz val="9"/>
        <rFont val="Times New Roman"/>
        <charset val="0"/>
      </rPr>
      <t xml:space="preserve">  </t>
    </r>
    <r>
      <rPr>
        <sz val="9"/>
        <rFont val="CESI宋体-GB2312"/>
        <charset val="134"/>
      </rPr>
      <t>锋</t>
    </r>
  </si>
  <si>
    <r>
      <t>渭南市林业局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卢益民</t>
    </r>
  </si>
  <si>
    <t>华州区秦岭生态保护和修复</t>
  </si>
  <si>
    <r>
      <t>华州区林业局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刘晓波</t>
    </r>
  </si>
  <si>
    <r>
      <t>华州区林业局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温向春</t>
    </r>
  </si>
  <si>
    <t>华阴市秦岭生态保护和修复</t>
  </si>
  <si>
    <r>
      <t>华阴市林业局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王二强</t>
    </r>
  </si>
  <si>
    <r>
      <t>华阴市林业局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罗茂林</t>
    </r>
  </si>
  <si>
    <t>潼关县秦岭生态保护和修复</t>
  </si>
  <si>
    <r>
      <t>潼关县林业局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车碧霞</t>
    </r>
  </si>
  <si>
    <r>
      <t>潼关县林业局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张明亮</t>
    </r>
  </si>
  <si>
    <t>临渭区秦岭生态保护和修复</t>
  </si>
  <si>
    <r>
      <t>临渭区林业局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张越</t>
    </r>
  </si>
  <si>
    <r>
      <t>临渭区林业局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姚刚</t>
    </r>
  </si>
  <si>
    <r>
      <t>汉中市（共</t>
    </r>
    <r>
      <rPr>
        <b/>
        <sz val="9"/>
        <rFont val="Times New Roman"/>
        <charset val="0"/>
      </rPr>
      <t>8</t>
    </r>
    <r>
      <rPr>
        <b/>
        <sz val="9"/>
        <rFont val="CESI宋体-GB2312"/>
        <charset val="134"/>
      </rPr>
      <t>个项目）</t>
    </r>
  </si>
  <si>
    <r>
      <t>汉中市秦巴生态保护中心</t>
    </r>
    <r>
      <rPr>
        <b/>
        <sz val="9"/>
        <rFont val="Times New Roman"/>
        <charset val="0"/>
      </rPr>
      <t xml:space="preserve">  
</t>
    </r>
    <r>
      <rPr>
        <b/>
        <sz val="9"/>
        <rFont val="CESI宋体-GB2312"/>
        <charset val="134"/>
      </rPr>
      <t>张晓明</t>
    </r>
  </si>
  <si>
    <r>
      <t>汉中市林业局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张保平</t>
    </r>
  </si>
  <si>
    <t>佛坪县秦岭生态保护和修复</t>
  </si>
  <si>
    <r>
      <t>佛坪县天保工程管理中心</t>
    </r>
    <r>
      <rPr>
        <sz val="9"/>
        <rFont val="Times New Roman"/>
        <charset val="0"/>
      </rPr>
      <t xml:space="preserve"> 
</t>
    </r>
    <r>
      <rPr>
        <sz val="9"/>
        <rFont val="CESI宋体-GB2312"/>
        <charset val="134"/>
      </rPr>
      <t>苏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堋</t>
    </r>
  </si>
  <si>
    <r>
      <t>佛坪县林业局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朱文政</t>
    </r>
  </si>
  <si>
    <t>留坝县秦岭生态保护和修复</t>
  </si>
  <si>
    <r>
      <t>留坝县林业局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龚慧军</t>
    </r>
  </si>
  <si>
    <r>
      <t>留坝县林业局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余晓斌</t>
    </r>
  </si>
  <si>
    <t>略阳县秦岭生态保护和修复</t>
  </si>
  <si>
    <r>
      <t>略阳县秦岭生态保护中心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王鸿耀</t>
    </r>
  </si>
  <si>
    <r>
      <t>略阳县林业局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赵兴平</t>
    </r>
  </si>
  <si>
    <r>
      <t>勉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县秦岭生态保护和修复</t>
    </r>
  </si>
  <si>
    <r>
      <t>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张海峰</t>
    </r>
  </si>
  <si>
    <r>
      <t>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何曙明</t>
    </r>
  </si>
  <si>
    <t>宁强县秦岭生态保护和修复</t>
  </si>
  <si>
    <r>
      <t>宁强县秦巴生态保护中心</t>
    </r>
    <r>
      <rPr>
        <sz val="9"/>
        <rFont val="Times New Roman"/>
        <charset val="0"/>
      </rPr>
      <t xml:space="preserve">  
</t>
    </r>
    <r>
      <rPr>
        <sz val="9"/>
        <rFont val="CESI宋体-GB2312"/>
        <charset val="134"/>
      </rPr>
      <t>张映利</t>
    </r>
  </si>
  <si>
    <r>
      <t>宁强县林业局</t>
    </r>
    <r>
      <rPr>
        <sz val="9"/>
        <rFont val="Times New Roman"/>
        <charset val="0"/>
      </rPr>
      <t xml:space="preserve">                                                   </t>
    </r>
    <r>
      <rPr>
        <sz val="9"/>
        <rFont val="CESI宋体-GB2312"/>
        <charset val="134"/>
      </rPr>
      <t>张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翔</t>
    </r>
  </si>
  <si>
    <t>城固县秦岭生态保护和修复</t>
  </si>
  <si>
    <r>
      <t>城固县天保中心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庞洪钧</t>
    </r>
  </si>
  <si>
    <r>
      <t>城固县林业局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钟长鑫</t>
    </r>
  </si>
  <si>
    <t>汉台区秦岭生态保护和修复</t>
  </si>
  <si>
    <r>
      <t>汉台区秦岭生态保护中心</t>
    </r>
    <r>
      <rPr>
        <sz val="9"/>
        <rFont val="Times New Roman"/>
        <charset val="0"/>
      </rPr>
      <t xml:space="preserve">
 </t>
    </r>
    <r>
      <rPr>
        <sz val="9"/>
        <rFont val="CESI宋体-GB2312"/>
        <charset val="134"/>
      </rPr>
      <t>杨春利</t>
    </r>
  </si>
  <si>
    <r>
      <t>汉台区林业局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瞿新军</t>
    </r>
  </si>
  <si>
    <r>
      <t>洋</t>
    </r>
    <r>
      <rPr>
        <sz val="9"/>
        <rFont val="Times New Roman"/>
        <charset val="0"/>
      </rPr>
      <t xml:space="preserve">   </t>
    </r>
    <r>
      <rPr>
        <sz val="9"/>
        <rFont val="CESI宋体-GB2312"/>
        <charset val="134"/>
      </rPr>
      <t>县秦岭生态保护和修复</t>
    </r>
  </si>
  <si>
    <r>
      <t>洋县秦巴生态保护中心</t>
    </r>
    <r>
      <rPr>
        <sz val="9"/>
        <rFont val="Times New Roman"/>
        <charset val="0"/>
      </rPr>
      <t xml:space="preserve">  
  </t>
    </r>
    <r>
      <rPr>
        <sz val="9"/>
        <rFont val="CESI宋体-GB2312"/>
        <charset val="134"/>
      </rPr>
      <t>田新民</t>
    </r>
  </si>
  <si>
    <r>
      <t>洋县林业局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卢树森</t>
    </r>
  </si>
  <si>
    <r>
      <t>安康市（共</t>
    </r>
    <r>
      <rPr>
        <b/>
        <sz val="9"/>
        <rFont val="Times New Roman"/>
        <charset val="0"/>
      </rPr>
      <t>6</t>
    </r>
    <r>
      <rPr>
        <b/>
        <sz val="9"/>
        <rFont val="CESI宋体-GB2312"/>
        <charset val="134"/>
      </rPr>
      <t>个项目）</t>
    </r>
  </si>
  <si>
    <r>
      <t>安康市林业局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杨大洲</t>
    </r>
  </si>
  <si>
    <r>
      <t>安康市林业局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刘</t>
    </r>
    <r>
      <rPr>
        <b/>
        <sz val="9"/>
        <rFont val="Times New Roman"/>
        <charset val="0"/>
      </rPr>
      <t xml:space="preserve">    </t>
    </r>
    <r>
      <rPr>
        <b/>
        <sz val="9"/>
        <rFont val="CESI宋体-GB2312"/>
        <charset val="134"/>
      </rPr>
      <t>斌</t>
    </r>
  </si>
  <si>
    <t>安康市林业局秦岭生态保护和修复</t>
  </si>
  <si>
    <r>
      <t>安康市林业局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杨大洲</t>
    </r>
  </si>
  <si>
    <r>
      <t>安康市林业局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刘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斌</t>
    </r>
  </si>
  <si>
    <t>汉阴县秦岭生态保护和修复</t>
  </si>
  <si>
    <r>
      <t>汉阴县林业局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柳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青</t>
    </r>
  </si>
  <si>
    <r>
      <t>汉阴县林业局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李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超</t>
    </r>
  </si>
  <si>
    <t>宁陕县秦岭生态保护和修复</t>
  </si>
  <si>
    <r>
      <t>宁陕县林业局天保办
刘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杨</t>
    </r>
  </si>
  <si>
    <r>
      <t>宁陕县林业局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卢益建</t>
    </r>
  </si>
  <si>
    <t>石泉县秦岭生态保护和修复</t>
  </si>
  <si>
    <r>
      <t>石泉县林业局</t>
    </r>
    <r>
      <rPr>
        <sz val="9"/>
        <rFont val="Times New Roman"/>
        <charset val="0"/>
      </rPr>
      <t xml:space="preserve">              
</t>
    </r>
    <r>
      <rPr>
        <sz val="9"/>
        <rFont val="CESI宋体-GB2312"/>
        <charset val="134"/>
      </rPr>
      <t>司额军</t>
    </r>
  </si>
  <si>
    <r>
      <t>石泉县林业局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糜勇军</t>
    </r>
  </si>
  <si>
    <t>旬阳县秦岭生态保护和修复</t>
  </si>
  <si>
    <r>
      <t>旬阳县天然林保护站</t>
    </r>
    <r>
      <rPr>
        <sz val="9"/>
        <rFont val="Times New Roman"/>
        <charset val="0"/>
      </rPr>
      <t xml:space="preserve"> 
</t>
    </r>
    <r>
      <rPr>
        <sz val="9"/>
        <rFont val="CESI宋体-GB2312"/>
        <charset val="134"/>
      </rPr>
      <t>冯自社</t>
    </r>
  </si>
  <si>
    <r>
      <t>旬阳县林业局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向小敏</t>
    </r>
  </si>
  <si>
    <t>汉滨区秦岭生态保护和修复</t>
  </si>
  <si>
    <r>
      <t>汉滨区天然林保护站</t>
    </r>
    <r>
      <rPr>
        <sz val="9"/>
        <rFont val="Times New Roman"/>
        <charset val="0"/>
      </rPr>
      <t xml:space="preserve">   
</t>
    </r>
    <r>
      <rPr>
        <sz val="9"/>
        <rFont val="CESI宋体-GB2312"/>
        <charset val="134"/>
      </rPr>
      <t>刘来城</t>
    </r>
  </si>
  <si>
    <r>
      <t>汉滨区林业局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徐开坤</t>
    </r>
  </si>
  <si>
    <r>
      <t>商洛市（共</t>
    </r>
    <r>
      <rPr>
        <b/>
        <sz val="9"/>
        <rFont val="Times New Roman"/>
        <charset val="0"/>
      </rPr>
      <t>8</t>
    </r>
    <r>
      <rPr>
        <b/>
        <sz val="9"/>
        <rFont val="CESI宋体-GB2312"/>
        <charset val="134"/>
      </rPr>
      <t>个项目）</t>
    </r>
  </si>
  <si>
    <r>
      <t>商洛市林业局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余振忠</t>
    </r>
  </si>
  <si>
    <r>
      <t>商洛市林业局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党世民</t>
    </r>
  </si>
  <si>
    <t>商洛市林业局秦岭生态保护和修复</t>
  </si>
  <si>
    <r>
      <t>商洛市林业局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余振忠</t>
    </r>
  </si>
  <si>
    <r>
      <t>商洛市林业局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党世民</t>
    </r>
  </si>
  <si>
    <t>洛南县秦岭生态保护和修复</t>
  </si>
  <si>
    <r>
      <t>洛南县林业局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姚书锋</t>
    </r>
  </si>
  <si>
    <r>
      <t>洛南县林业局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何伟雄</t>
    </r>
  </si>
  <si>
    <t>镇安县秦岭生态保护和修复</t>
  </si>
  <si>
    <r>
      <t>镇安县林业局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任茂平</t>
    </r>
  </si>
  <si>
    <r>
      <t>镇安县林业局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项系和</t>
    </r>
  </si>
  <si>
    <t>柞水县秦岭生态保护和修复</t>
  </si>
  <si>
    <r>
      <t>柞水县林业局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王国强</t>
    </r>
  </si>
  <si>
    <r>
      <t>柞水县林业局</t>
    </r>
    <r>
      <rPr>
        <sz val="9"/>
        <rFont val="Times New Roman"/>
        <charset val="0"/>
      </rPr>
      <t xml:space="preserve">                                    </t>
    </r>
    <r>
      <rPr>
        <sz val="9"/>
        <rFont val="CESI宋体-GB2312"/>
        <charset val="134"/>
      </rPr>
      <t>李邦余</t>
    </r>
  </si>
  <si>
    <t>丹凤县秦岭生态保护和修复</t>
  </si>
  <si>
    <r>
      <t>丹凤县林业局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韩俊春</t>
    </r>
  </si>
  <si>
    <r>
      <t>丹凤县林业局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潘广军</t>
    </r>
  </si>
  <si>
    <t>山阳县秦岭生态保护和修复</t>
  </si>
  <si>
    <r>
      <t>山阳县林业局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陈</t>
    </r>
    <r>
      <rPr>
        <sz val="9"/>
        <rFont val="Times New Roman"/>
        <charset val="0"/>
      </rPr>
      <t xml:space="preserve">  </t>
    </r>
    <r>
      <rPr>
        <sz val="9"/>
        <rFont val="CESI宋体-GB2312"/>
        <charset val="134"/>
      </rPr>
      <t>建</t>
    </r>
  </si>
  <si>
    <r>
      <t>山阳县林业局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陈立林</t>
    </r>
  </si>
  <si>
    <t>商南县秦岭生态保护和修复</t>
  </si>
  <si>
    <r>
      <t>商南县林业局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吴新宏</t>
    </r>
  </si>
  <si>
    <r>
      <t>商南县林业局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段文涛</t>
    </r>
  </si>
  <si>
    <t>商州区秦岭生态保护和修复</t>
  </si>
  <si>
    <r>
      <t>商州区林业局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何建炜</t>
    </r>
  </si>
  <si>
    <r>
      <t>商州区林业局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屈雪鹏</t>
    </r>
  </si>
  <si>
    <t>省森林资源管理局秦岭生态保护和修复</t>
  </si>
  <si>
    <r>
      <t>陕西省森林资源管理局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郭树杰</t>
    </r>
  </si>
  <si>
    <r>
      <t>含陕西佛坪国家级自然保护区管理局封山育林</t>
    </r>
    <r>
      <rPr>
        <b/>
        <sz val="9"/>
        <rFont val="Times New Roman"/>
        <charset val="0"/>
      </rPr>
      <t>0.6</t>
    </r>
    <r>
      <rPr>
        <b/>
        <sz val="9"/>
        <rFont val="CESI宋体-GB2312"/>
        <charset val="134"/>
      </rPr>
      <t>万亩，农林科大火地塘实验林场管理局封山育林</t>
    </r>
    <r>
      <rPr>
        <b/>
        <sz val="9"/>
        <rFont val="Times New Roman"/>
        <charset val="0"/>
      </rPr>
      <t>0.24</t>
    </r>
    <r>
      <rPr>
        <b/>
        <sz val="9"/>
        <rFont val="CESI宋体-GB2312"/>
        <charset val="134"/>
      </rPr>
      <t>万亩</t>
    </r>
  </si>
  <si>
    <t>陕西省飞机播种造林工作站秦岭生态保护和修复</t>
  </si>
  <si>
    <r>
      <t>陕西省飞机播种造林工作站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李建春</t>
    </r>
  </si>
  <si>
    <r>
      <t>陕西省天然林保护工程管理中心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李</t>
    </r>
    <r>
      <rPr>
        <sz val="9"/>
        <rFont val="Times New Roman"/>
        <charset val="0"/>
      </rPr>
      <t xml:space="preserve">  </t>
    </r>
    <r>
      <rPr>
        <sz val="9"/>
        <rFont val="CESI宋体-GB2312"/>
        <charset val="134"/>
      </rPr>
      <t>哲</t>
    </r>
  </si>
  <si>
    <t>陕西省宁东林业局秦岭生态保护和修复</t>
  </si>
  <si>
    <r>
      <t>陕西太白山国家级自然保护区管理局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刘永华</t>
    </r>
    <r>
      <rPr>
        <sz val="9"/>
        <rFont val="Times New Roman"/>
        <charset val="0"/>
      </rPr>
      <t xml:space="preserve">
</t>
    </r>
  </si>
  <si>
    <t>陕西省宁西林业局秦岭生态保护和修复</t>
  </si>
  <si>
    <r>
      <t>陕西长青国家级自然保护区管理局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张社朝</t>
    </r>
  </si>
  <si>
    <t>陕西省太白林业局秦岭生态保护和修复</t>
  </si>
  <si>
    <r>
      <t>陕西汉中朱</t>
    </r>
    <r>
      <rPr>
        <sz val="9"/>
        <rFont val="Noto Sans CJK SC"/>
        <charset val="134"/>
      </rPr>
      <t>鹮</t>
    </r>
    <r>
      <rPr>
        <sz val="9"/>
        <rFont val="CESI宋体-GB2312"/>
        <charset val="134"/>
      </rPr>
      <t>国家级自然保护区管理局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张亚祖</t>
    </r>
    <r>
      <rPr>
        <sz val="9"/>
        <rFont val="Times New Roman"/>
        <charset val="0"/>
      </rPr>
      <t xml:space="preserve"> 
</t>
    </r>
  </si>
  <si>
    <t>陕西省汉西林业局秦岭生态保护和修复</t>
  </si>
  <si>
    <r>
      <t>陕西牛背梁国家级自然保护区管理局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白光峰</t>
    </r>
  </si>
  <si>
    <t>陕西省龙草坪林业局秦岭生态保护和修复</t>
  </si>
  <si>
    <r>
      <t>陕西省楼观台国有生态实验林场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巨炎武</t>
    </r>
  </si>
  <si>
    <t>陕西省长青林业局秦岭生态保护和修复</t>
  </si>
  <si>
    <t>陕西太白山国家级自然保护区管理局秦岭生态保护和修复</t>
  </si>
  <si>
    <r>
      <t>陕西太白山国家级自然保护区管理局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刘永华</t>
    </r>
    <r>
      <rPr>
        <b/>
        <sz val="9"/>
        <rFont val="Times New Roman"/>
        <charset val="0"/>
      </rPr>
      <t xml:space="preserve">
</t>
    </r>
  </si>
  <si>
    <t>陕西长青国家级自然保护区管理局秦岭生态保护和修复</t>
  </si>
  <si>
    <r>
      <t>陕西长青国家级自然保护区管理局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张社朝</t>
    </r>
  </si>
  <si>
    <t>十</t>
  </si>
  <si>
    <r>
      <t>陕西汉中朱</t>
    </r>
    <r>
      <rPr>
        <b/>
        <sz val="9"/>
        <rFont val="Noto Sans CJK SC"/>
        <charset val="134"/>
      </rPr>
      <t>鹮</t>
    </r>
    <r>
      <rPr>
        <b/>
        <sz val="9"/>
        <rFont val="CESI宋体-GB2312"/>
        <charset val="134"/>
      </rPr>
      <t>国家级自然保护区管理局秦岭生态保护和修复</t>
    </r>
  </si>
  <si>
    <r>
      <t>陕西汉中朱</t>
    </r>
    <r>
      <rPr>
        <b/>
        <sz val="9"/>
        <rFont val="Noto Sans CJK SC"/>
        <charset val="134"/>
      </rPr>
      <t>鹮</t>
    </r>
    <r>
      <rPr>
        <b/>
        <sz val="9"/>
        <rFont val="CESI宋体-GB2312"/>
        <charset val="134"/>
      </rPr>
      <t>国家级自然保护区管理局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张亚祖</t>
    </r>
    <r>
      <rPr>
        <b/>
        <sz val="9"/>
        <rFont val="Times New Roman"/>
        <charset val="0"/>
      </rPr>
      <t xml:space="preserve"> 
</t>
    </r>
  </si>
  <si>
    <t>陕西佛坪国家级自然保护区管理局秦岭生态保护和修复</t>
  </si>
  <si>
    <t>十一</t>
  </si>
  <si>
    <t>陕西牛背梁国家级自然保护区管理局秦岭生态保护和修复</t>
  </si>
  <si>
    <r>
      <t>陕西牛背梁国家级自然保护区管理局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白光峰</t>
    </r>
  </si>
  <si>
    <t>农林科大火地塘实验林场管理局秦岭生态保护和修复</t>
  </si>
  <si>
    <t>十二</t>
  </si>
  <si>
    <t>陕西省楼观台国有生态实验林场秦岭生态保护和修复</t>
  </si>
  <si>
    <r>
      <t>陕西省楼观台国有生态实验林场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巨炎武</t>
    </r>
  </si>
  <si>
    <t>附件4</t>
  </si>
  <si>
    <t>大巴山生物多样性保护与生态修复2021年中央预算内投资计划及任务清单下达表</t>
  </si>
  <si>
    <r>
      <rPr>
        <b/>
        <sz val="9"/>
        <rFont val="CESI宋体-GB2312"/>
        <charset val="134"/>
      </rPr>
      <t>年度建设任务</t>
    </r>
  </si>
  <si>
    <r>
      <rPr>
        <b/>
        <sz val="9"/>
        <rFont val="CESI宋体-GB2312"/>
        <charset val="134"/>
      </rPr>
      <t>人工造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乔木林</t>
    </r>
  </si>
  <si>
    <r>
      <rPr>
        <b/>
        <sz val="9"/>
        <rFont val="CESI宋体-GB2312"/>
        <charset val="134"/>
      </rPr>
      <t>封山育林</t>
    </r>
  </si>
  <si>
    <r>
      <rPr>
        <b/>
        <sz val="9"/>
        <rFont val="CESI宋体-GB2312"/>
        <charset val="134"/>
      </rPr>
      <t>退化林修复</t>
    </r>
  </si>
  <si>
    <r>
      <rPr>
        <b/>
        <sz val="9"/>
        <rFont val="CESI宋体-GB2312"/>
        <charset val="134"/>
      </rPr>
      <t>大巴山生物多样性保护与生态修复（共</t>
    </r>
    <r>
      <rPr>
        <b/>
        <sz val="9"/>
        <rFont val="Times New Roman"/>
        <charset val="0"/>
      </rPr>
      <t>10</t>
    </r>
    <r>
      <rPr>
        <b/>
        <sz val="9"/>
        <rFont val="CESI宋体-GB2312"/>
        <charset val="134"/>
      </rPr>
      <t>个项目）</t>
    </r>
  </si>
  <si>
    <r>
      <rPr>
        <b/>
        <sz val="9"/>
        <rFont val="CESI宋体-GB2312"/>
        <charset val="134"/>
      </rPr>
      <t>陕西省林木种苗与退耕还林工程管理中心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杨建兴</t>
    </r>
  </si>
  <si>
    <r>
      <rPr>
        <b/>
        <sz val="9"/>
        <rFont val="CESI宋体-GB2312"/>
        <charset val="134"/>
      </rPr>
      <t>一</t>
    </r>
  </si>
  <si>
    <r>
      <rPr>
        <b/>
        <sz val="9"/>
        <rFont val="CESI宋体-GB2312"/>
        <charset val="134"/>
      </rPr>
      <t>汉中市（共</t>
    </r>
    <r>
      <rPr>
        <b/>
        <sz val="9"/>
        <rFont val="Times New Roman"/>
        <charset val="0"/>
      </rPr>
      <t>3</t>
    </r>
    <r>
      <rPr>
        <b/>
        <sz val="9"/>
        <rFont val="CESI宋体-GB2312"/>
        <charset val="134"/>
      </rPr>
      <t>个项目）</t>
    </r>
  </si>
  <si>
    <r>
      <rPr>
        <b/>
        <sz val="9"/>
        <rFont val="CESI宋体-GB2312"/>
        <charset val="134"/>
      </rPr>
      <t>汉中市秦巴生态保护中心</t>
    </r>
    <r>
      <rPr>
        <b/>
        <sz val="9"/>
        <rFont val="Times New Roman"/>
        <charset val="0"/>
      </rPr>
      <t xml:space="preserve">  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张晓明</t>
    </r>
  </si>
  <si>
    <r>
      <rPr>
        <b/>
        <sz val="9"/>
        <rFont val="CESI宋体-GB2312"/>
        <charset val="134"/>
      </rPr>
      <t>汉中市林业局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张保平</t>
    </r>
  </si>
  <si>
    <r>
      <rPr>
        <sz val="9"/>
        <color indexed="8"/>
        <rFont val="CESI宋体-GB2312"/>
        <charset val="134"/>
      </rPr>
      <t>南郑区大巴山生物多样性保护与生态修复</t>
    </r>
  </si>
  <si>
    <r>
      <rPr>
        <sz val="9"/>
        <rFont val="CESI宋体-GB2312"/>
        <charset val="134"/>
      </rPr>
      <t>南郑区秦巴生态保护中心</t>
    </r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李义明</t>
    </r>
  </si>
  <si>
    <r>
      <rPr>
        <sz val="9"/>
        <rFont val="CESI宋体-GB2312"/>
        <charset val="134"/>
      </rPr>
      <t>南郑区林业局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郭新汉</t>
    </r>
  </si>
  <si>
    <r>
      <rPr>
        <sz val="9"/>
        <color indexed="8"/>
        <rFont val="CESI宋体-GB2312"/>
        <charset val="134"/>
      </rPr>
      <t>西乡县大巴山生物多样性保护与生态修复</t>
    </r>
  </si>
  <si>
    <r>
      <rPr>
        <sz val="9"/>
        <rFont val="CESI宋体-GB2312"/>
        <charset val="134"/>
      </rPr>
      <t>西乡县秦巴生态保护中心</t>
    </r>
    <r>
      <rPr>
        <sz val="9"/>
        <rFont val="Times New Roman"/>
        <charset val="0"/>
      </rPr>
      <t xml:space="preserve"> </t>
    </r>
    <r>
      <rPr>
        <sz val="9"/>
        <rFont val="CESI宋体-GB2312"/>
        <charset val="134"/>
      </rPr>
      <t>牟义奎</t>
    </r>
  </si>
  <si>
    <r>
      <rPr>
        <sz val="9"/>
        <rFont val="CESI宋体-GB2312"/>
        <charset val="134"/>
      </rPr>
      <t>西乡县林业局</t>
    </r>
    <r>
      <rPr>
        <sz val="9"/>
        <rFont val="Times New Roman"/>
        <charset val="0"/>
      </rPr>
      <t xml:space="preserve">                     </t>
    </r>
    <r>
      <rPr>
        <sz val="9"/>
        <rFont val="CESI宋体-GB2312"/>
        <charset val="134"/>
      </rPr>
      <t>周</t>
    </r>
    <r>
      <rPr>
        <sz val="9"/>
        <rFont val="Times New Roman"/>
        <charset val="0"/>
      </rPr>
      <t xml:space="preserve">    </t>
    </r>
    <r>
      <rPr>
        <sz val="9"/>
        <rFont val="CESI宋体-GB2312"/>
        <charset val="134"/>
      </rPr>
      <t>健</t>
    </r>
    <r>
      <rPr>
        <sz val="9"/>
        <rFont val="Times New Roman"/>
        <charset val="0"/>
      </rPr>
      <t xml:space="preserve">         </t>
    </r>
  </si>
  <si>
    <r>
      <rPr>
        <sz val="9"/>
        <color indexed="8"/>
        <rFont val="CESI宋体-GB2312"/>
        <charset val="134"/>
      </rPr>
      <t>镇巴县大巴山生物多样性保护与生态修复</t>
    </r>
  </si>
  <si>
    <r>
      <rPr>
        <sz val="9"/>
        <rFont val="CESI宋体-GB2312"/>
        <charset val="134"/>
      </rPr>
      <t>镇巴县巴山生态保护中心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黄兴洲</t>
    </r>
  </si>
  <si>
    <r>
      <rPr>
        <sz val="9"/>
        <rFont val="CESI宋体-GB2312"/>
        <charset val="134"/>
      </rPr>
      <t>镇巴县林业局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夏先忠</t>
    </r>
  </si>
  <si>
    <r>
      <rPr>
        <b/>
        <sz val="9"/>
        <rFont val="CESI宋体-GB2312"/>
        <charset val="134"/>
      </rPr>
      <t>二</t>
    </r>
  </si>
  <si>
    <r>
      <rPr>
        <b/>
        <sz val="9"/>
        <rFont val="CESI宋体-GB2312"/>
        <charset val="134"/>
      </rPr>
      <t>安康市（共</t>
    </r>
    <r>
      <rPr>
        <b/>
        <sz val="9"/>
        <rFont val="Times New Roman"/>
        <charset val="0"/>
      </rPr>
      <t>6</t>
    </r>
    <r>
      <rPr>
        <b/>
        <sz val="9"/>
        <rFont val="CESI宋体-GB2312"/>
        <charset val="134"/>
      </rPr>
      <t>个项目）</t>
    </r>
  </si>
  <si>
    <r>
      <rPr>
        <b/>
        <sz val="9"/>
        <rFont val="CESI宋体-GB2312"/>
        <charset val="134"/>
      </rPr>
      <t>安康市林业局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杨大洲</t>
    </r>
  </si>
  <si>
    <r>
      <rPr>
        <b/>
        <sz val="9"/>
        <rFont val="CESI宋体-GB2312"/>
        <charset val="134"/>
      </rPr>
      <t>安康市林业局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刘斌</t>
    </r>
  </si>
  <si>
    <r>
      <rPr>
        <sz val="9"/>
        <color indexed="8"/>
        <rFont val="CESI宋体-GB2312"/>
        <charset val="134"/>
      </rPr>
      <t>安康市林业局大巴山生物多样性保护与生态修复</t>
    </r>
  </si>
  <si>
    <r>
      <rPr>
        <sz val="9"/>
        <rFont val="CESI宋体-GB2312"/>
        <charset val="134"/>
      </rPr>
      <t>安康市林业局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杨大洲</t>
    </r>
  </si>
  <si>
    <r>
      <rPr>
        <sz val="9"/>
        <rFont val="CESI宋体-GB2312"/>
        <charset val="134"/>
      </rPr>
      <t>安康市林业局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刘斌</t>
    </r>
  </si>
  <si>
    <r>
      <rPr>
        <sz val="9"/>
        <color indexed="8"/>
        <rFont val="CESI宋体-GB2312"/>
        <charset val="134"/>
      </rPr>
      <t>平利县大巴山生物多样性保护与生态修复</t>
    </r>
  </si>
  <si>
    <r>
      <rPr>
        <sz val="9"/>
        <rFont val="CESI宋体-GB2312"/>
        <charset val="134"/>
      </rPr>
      <t>平利县林业局</t>
    </r>
    <r>
      <rPr>
        <sz val="9"/>
        <rFont val="Times New Roman"/>
        <charset val="0"/>
      </rPr>
      <t xml:space="preserve">                                            </t>
    </r>
    <r>
      <rPr>
        <sz val="9"/>
        <rFont val="CESI宋体-GB2312"/>
        <charset val="134"/>
      </rPr>
      <t>卢大成</t>
    </r>
  </si>
  <si>
    <r>
      <rPr>
        <sz val="9"/>
        <rFont val="CESI宋体-GB2312"/>
        <charset val="134"/>
      </rPr>
      <t>平利县林业局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吴</t>
    </r>
    <r>
      <rPr>
        <sz val="9"/>
        <rFont val="Times New Roman"/>
        <charset val="0"/>
      </rPr>
      <t xml:space="preserve">   </t>
    </r>
    <r>
      <rPr>
        <sz val="9"/>
        <rFont val="CESI宋体-GB2312"/>
        <charset val="134"/>
      </rPr>
      <t>铁</t>
    </r>
  </si>
  <si>
    <r>
      <rPr>
        <sz val="9"/>
        <color indexed="8"/>
        <rFont val="CESI宋体-GB2312"/>
        <charset val="134"/>
      </rPr>
      <t>镇坪县大巴山生物多样性保护与生态修复</t>
    </r>
  </si>
  <si>
    <r>
      <rPr>
        <sz val="9"/>
        <rFont val="CESI宋体-GB2312"/>
        <charset val="134"/>
      </rPr>
      <t>镇坪县林业局</t>
    </r>
    <r>
      <rPr>
        <sz val="9"/>
        <rFont val="Times New Roman"/>
        <charset val="0"/>
      </rPr>
      <t xml:space="preserve">                                      </t>
    </r>
    <r>
      <rPr>
        <sz val="9"/>
        <rFont val="CESI宋体-GB2312"/>
        <charset val="134"/>
      </rPr>
      <t>陈良海</t>
    </r>
  </si>
  <si>
    <r>
      <rPr>
        <sz val="9"/>
        <rFont val="CESI宋体-GB2312"/>
        <charset val="134"/>
      </rPr>
      <t>镇坪县林业局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杨立刚</t>
    </r>
  </si>
  <si>
    <r>
      <rPr>
        <sz val="9"/>
        <color indexed="8"/>
        <rFont val="CESI宋体-GB2312"/>
        <charset val="134"/>
      </rPr>
      <t>紫阳县大巴山生物多样性保护与生态修复</t>
    </r>
  </si>
  <si>
    <r>
      <rPr>
        <sz val="9"/>
        <rFont val="CESI宋体-GB2312"/>
        <charset val="134"/>
      </rPr>
      <t>紫阳县天保管护站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汪成明</t>
    </r>
  </si>
  <si>
    <r>
      <rPr>
        <sz val="9"/>
        <rFont val="CESI宋体-GB2312"/>
        <charset val="134"/>
      </rPr>
      <t>紫阳县林业局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熊耀松</t>
    </r>
  </si>
  <si>
    <r>
      <rPr>
        <sz val="9"/>
        <color indexed="8"/>
        <rFont val="CESI宋体-GB2312"/>
        <charset val="134"/>
      </rPr>
      <t>岚皋县大巴山生物多样性保护与生态修复</t>
    </r>
  </si>
  <si>
    <r>
      <rPr>
        <sz val="9"/>
        <rFont val="CESI宋体-GB2312"/>
        <charset val="134"/>
      </rPr>
      <t>岚皋县林业局</t>
    </r>
    <r>
      <rPr>
        <sz val="9"/>
        <rFont val="Times New Roman"/>
        <charset val="0"/>
      </rPr>
      <t xml:space="preserve">                                            </t>
    </r>
    <r>
      <rPr>
        <sz val="9"/>
        <rFont val="CESI宋体-GB2312"/>
        <charset val="134"/>
      </rPr>
      <t>祝敏菊</t>
    </r>
  </si>
  <si>
    <r>
      <rPr>
        <sz val="9"/>
        <rFont val="CESI宋体-GB2312"/>
        <charset val="134"/>
      </rPr>
      <t>岚皋县林业局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周春栋</t>
    </r>
  </si>
  <si>
    <r>
      <rPr>
        <sz val="9"/>
        <color indexed="8"/>
        <rFont val="CESI宋体-GB2312"/>
        <charset val="134"/>
      </rPr>
      <t>白河县大巴山生物多样性保护与生态修复</t>
    </r>
  </si>
  <si>
    <r>
      <rPr>
        <sz val="9"/>
        <rFont val="CESI宋体-GB2312"/>
        <charset val="134"/>
      </rPr>
      <t>白河县林技中心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禹世斌</t>
    </r>
  </si>
  <si>
    <r>
      <rPr>
        <sz val="9"/>
        <rFont val="CESI宋体-GB2312"/>
        <charset val="134"/>
      </rPr>
      <t>白河县林业局</t>
    </r>
    <r>
      <rPr>
        <sz val="9"/>
        <rFont val="Times New Roman"/>
        <charset val="0"/>
      </rPr>
      <t xml:space="preserve">
</t>
    </r>
    <r>
      <rPr>
        <sz val="9"/>
        <rFont val="CESI宋体-GB2312"/>
        <charset val="134"/>
      </rPr>
      <t>阮家顺</t>
    </r>
  </si>
  <si>
    <r>
      <rPr>
        <b/>
        <sz val="9"/>
        <rFont val="CESI宋体-GB2312"/>
        <charset val="134"/>
      </rPr>
      <t>三</t>
    </r>
  </si>
  <si>
    <r>
      <rPr>
        <b/>
        <sz val="9"/>
        <color indexed="8"/>
        <rFont val="CESI宋体-GB2312"/>
        <charset val="134"/>
      </rPr>
      <t>陕西省飞机播种造林工作站大巴山生物多样性保护与生态修复</t>
    </r>
  </si>
  <si>
    <r>
      <rPr>
        <b/>
        <sz val="9"/>
        <rFont val="CESI宋体-GB2312"/>
        <charset val="134"/>
      </rPr>
      <t>陕西省飞机播种造林工作站</t>
    </r>
    <r>
      <rPr>
        <b/>
        <sz val="9"/>
        <rFont val="Times New Roman"/>
        <charset val="0"/>
      </rPr>
      <t xml:space="preserve">
</t>
    </r>
    <r>
      <rPr>
        <b/>
        <sz val="9"/>
        <rFont val="CESI宋体-GB2312"/>
        <charset val="134"/>
      </rPr>
      <t>李建春</t>
    </r>
  </si>
  <si>
    <t>附件5-1</t>
  </si>
  <si>
    <t>重点区域生态保护和修复专项中央预算内投资计划绩效目标表</t>
  </si>
  <si>
    <r>
      <rPr>
        <sz val="9"/>
        <rFont val="仿宋_GB2312"/>
        <charset val="134"/>
      </rPr>
      <t>（</t>
    </r>
    <r>
      <rPr>
        <sz val="9"/>
        <rFont val="Times New Roman"/>
        <charset val="0"/>
      </rPr>
      <t>2021</t>
    </r>
    <r>
      <rPr>
        <sz val="9"/>
        <rFont val="仿宋_GB2312"/>
        <charset val="134"/>
      </rPr>
      <t>年度）</t>
    </r>
  </si>
  <si>
    <r>
      <rPr>
        <sz val="8"/>
        <rFont val="仿宋_GB2312"/>
        <charset val="134"/>
      </rPr>
      <t>专项名称</t>
    </r>
  </si>
  <si>
    <r>
      <rPr>
        <sz val="8"/>
        <rFont val="仿宋_GB2312"/>
        <charset val="134"/>
      </rPr>
      <t>重点区域生态保护和修复</t>
    </r>
  </si>
  <si>
    <r>
      <rPr>
        <sz val="8"/>
        <rFont val="仿宋_GB2312"/>
        <charset val="134"/>
      </rPr>
      <t>下达单位</t>
    </r>
  </si>
  <si>
    <r>
      <rPr>
        <sz val="8"/>
        <rFont val="仿宋_GB2312"/>
        <charset val="134"/>
      </rPr>
      <t>铜川市</t>
    </r>
  </si>
  <si>
    <r>
      <rPr>
        <sz val="8"/>
        <rFont val="仿宋_GB2312"/>
        <charset val="134"/>
      </rPr>
      <t>本次下达中央预算内投资（万元）</t>
    </r>
  </si>
  <si>
    <r>
      <rPr>
        <sz val="8"/>
        <rFont val="仿宋_GB2312"/>
        <charset val="134"/>
      </rPr>
      <t>总体目标</t>
    </r>
  </si>
  <si>
    <r>
      <rPr>
        <sz val="8"/>
        <rFont val="仿宋_GB2312"/>
        <charset val="134"/>
      </rPr>
      <t>落实《全国重要生态系统保护和修复重大工程总体规划（</t>
    </r>
    <r>
      <rPr>
        <sz val="8"/>
        <rFont val="Times New Roman"/>
        <charset val="0"/>
      </rPr>
      <t>2021—2035</t>
    </r>
    <r>
      <rPr>
        <sz val="8"/>
        <rFont val="仿宋_GB2312"/>
        <charset val="134"/>
      </rPr>
      <t>年）》要求，启动实施相关重点项目建设，全面完成年度重点任务，确保取得预期成效</t>
    </r>
  </si>
  <si>
    <r>
      <rPr>
        <sz val="8"/>
        <rFont val="仿宋_GB2312"/>
        <charset val="134"/>
      </rPr>
      <t>绩效指标</t>
    </r>
  </si>
  <si>
    <r>
      <rPr>
        <sz val="8"/>
        <rFont val="仿宋_GB2312"/>
        <charset val="134"/>
      </rPr>
      <t>一级指标</t>
    </r>
  </si>
  <si>
    <r>
      <rPr>
        <sz val="8"/>
        <rFont val="仿宋_GB2312"/>
        <charset val="134"/>
      </rPr>
      <t>二级指标</t>
    </r>
  </si>
  <si>
    <r>
      <rPr>
        <sz val="8"/>
        <rFont val="仿宋_GB2312"/>
        <charset val="134"/>
      </rPr>
      <t>三级指标</t>
    </r>
  </si>
  <si>
    <r>
      <rPr>
        <sz val="8"/>
        <rFont val="仿宋_GB2312"/>
        <charset val="134"/>
      </rPr>
      <t>指标值</t>
    </r>
  </si>
  <si>
    <r>
      <rPr>
        <sz val="8"/>
        <rFont val="仿宋_GB2312"/>
        <charset val="134"/>
      </rPr>
      <t>实施效果指标</t>
    </r>
  </si>
  <si>
    <r>
      <rPr>
        <sz val="8"/>
        <rFont val="仿宋_GB2312"/>
        <charset val="134"/>
      </rPr>
      <t>产出指标</t>
    </r>
  </si>
  <si>
    <r>
      <rPr>
        <sz val="8"/>
        <rFont val="仿宋_GB2312"/>
        <charset val="134"/>
      </rPr>
      <t>支持项目数量</t>
    </r>
  </si>
  <si>
    <r>
      <rPr>
        <sz val="8"/>
        <rFont val="Times New Roman"/>
        <charset val="0"/>
      </rPr>
      <t>4</t>
    </r>
    <r>
      <rPr>
        <sz val="8"/>
        <rFont val="仿宋_GB2312"/>
        <charset val="134"/>
      </rPr>
      <t>个</t>
    </r>
  </si>
  <si>
    <r>
      <rPr>
        <sz val="8"/>
        <rFont val="仿宋_GB2312"/>
        <charset val="134"/>
      </rPr>
      <t>项目按期建设完成率</t>
    </r>
  </si>
  <si>
    <r>
      <rPr>
        <sz val="8"/>
        <rFont val="仿宋_GB2312"/>
        <charset val="134"/>
      </rPr>
      <t>≥</t>
    </r>
    <r>
      <rPr>
        <sz val="8"/>
        <rFont val="Times New Roman"/>
        <charset val="0"/>
      </rPr>
      <t>80%</t>
    </r>
  </si>
  <si>
    <r>
      <rPr>
        <sz val="8"/>
        <rFont val="仿宋_GB2312"/>
        <charset val="134"/>
      </rPr>
      <t>建设项目验收合格率</t>
    </r>
  </si>
  <si>
    <r>
      <rPr>
        <sz val="8"/>
        <rFont val="仿宋_GB2312"/>
        <charset val="134"/>
      </rPr>
      <t>效益指标</t>
    </r>
  </si>
  <si>
    <r>
      <rPr>
        <sz val="8"/>
        <rFont val="仿宋_GB2312"/>
        <charset val="134"/>
      </rPr>
      <t>生态扶贫工程吸纳劳动力参与工程建设等社会指标完成率</t>
    </r>
  </si>
  <si>
    <r>
      <rPr>
        <sz val="8"/>
        <rFont val="仿宋_GB2312"/>
        <charset val="134"/>
      </rPr>
      <t>过程管理指标</t>
    </r>
    <r>
      <rPr>
        <sz val="8"/>
        <rFont val="Times New Roman"/>
        <charset val="0"/>
      </rPr>
      <t xml:space="preserve">
</t>
    </r>
  </si>
  <si>
    <r>
      <rPr>
        <sz val="8"/>
        <rFont val="仿宋_GB2312"/>
        <charset val="134"/>
      </rPr>
      <t>计划管理指标</t>
    </r>
  </si>
  <si>
    <r>
      <rPr>
        <sz val="8"/>
        <rFont val="仿宋_GB2312"/>
        <charset val="134"/>
      </rPr>
      <t>投资计划分解（转发）用时达标率</t>
    </r>
  </si>
  <si>
    <r>
      <rPr>
        <sz val="8"/>
        <rFont val="仿宋_GB2312"/>
        <charset val="134"/>
      </rPr>
      <t>≤</t>
    </r>
    <r>
      <rPr>
        <sz val="8"/>
        <rFont val="Times New Roman"/>
        <charset val="0"/>
      </rPr>
      <t>20</t>
    </r>
    <r>
      <rPr>
        <sz val="8"/>
        <rFont val="仿宋_GB2312"/>
        <charset val="134"/>
      </rPr>
      <t>个工作日</t>
    </r>
  </si>
  <si>
    <r>
      <rPr>
        <sz val="8"/>
        <rFont val="Times New Roman"/>
        <charset val="0"/>
      </rPr>
      <t>“</t>
    </r>
    <r>
      <rPr>
        <sz val="8"/>
        <rFont val="仿宋_GB2312"/>
        <charset val="134"/>
      </rPr>
      <t>两个责任</t>
    </r>
    <r>
      <rPr>
        <sz val="8"/>
        <rFont val="Times New Roman"/>
        <charset val="0"/>
      </rPr>
      <t>”</t>
    </r>
    <r>
      <rPr>
        <sz val="8"/>
        <rFont val="仿宋_GB2312"/>
        <charset val="134"/>
      </rPr>
      <t>按项目落实到位率</t>
    </r>
  </si>
  <si>
    <r>
      <rPr>
        <sz val="8"/>
        <rFont val="仿宋_GB2312"/>
        <charset val="134"/>
      </rPr>
      <t>≥</t>
    </r>
    <r>
      <rPr>
        <sz val="8"/>
        <rFont val="Times New Roman"/>
        <charset val="0"/>
      </rPr>
      <t>95%</t>
    </r>
  </si>
  <si>
    <r>
      <rPr>
        <sz val="8"/>
        <rFont val="仿宋_GB2312"/>
        <charset val="134"/>
      </rPr>
      <t>资金管理指标</t>
    </r>
  </si>
  <si>
    <r>
      <rPr>
        <sz val="8"/>
        <rFont val="仿宋_GB2312"/>
        <charset val="134"/>
      </rPr>
      <t>中央预算内投资支付率</t>
    </r>
  </si>
  <si>
    <r>
      <rPr>
        <sz val="8"/>
        <rFont val="仿宋_GB2312"/>
        <charset val="134"/>
      </rPr>
      <t>≥</t>
    </r>
    <r>
      <rPr>
        <sz val="8"/>
        <rFont val="Times New Roman"/>
        <charset val="0"/>
      </rPr>
      <t>65%</t>
    </r>
  </si>
  <si>
    <r>
      <rPr>
        <sz val="8"/>
        <rFont val="仿宋_GB2312"/>
        <charset val="134"/>
      </rPr>
      <t>年度计划投资完成率</t>
    </r>
  </si>
  <si>
    <r>
      <rPr>
        <sz val="8"/>
        <rFont val="仿宋_GB2312"/>
        <charset val="134"/>
      </rPr>
      <t>项目管理指标</t>
    </r>
  </si>
  <si>
    <r>
      <rPr>
        <sz val="8"/>
        <rFont val="仿宋_GB2312"/>
        <charset val="134"/>
      </rPr>
      <t>项目开工率</t>
    </r>
  </si>
  <si>
    <r>
      <rPr>
        <sz val="8"/>
        <rFont val="仿宋_GB2312"/>
        <charset val="134"/>
      </rPr>
      <t>≥</t>
    </r>
    <r>
      <rPr>
        <sz val="8"/>
        <rFont val="Times New Roman"/>
        <charset val="0"/>
      </rPr>
      <t>90%</t>
    </r>
  </si>
  <si>
    <r>
      <rPr>
        <sz val="8"/>
        <rFont val="仿宋_GB2312"/>
        <charset val="134"/>
      </rPr>
      <t>超规模、超标准、超概算项目比例</t>
    </r>
  </si>
  <si>
    <r>
      <rPr>
        <sz val="8"/>
        <rFont val="仿宋_GB2312"/>
        <charset val="134"/>
      </rPr>
      <t>≤</t>
    </r>
    <r>
      <rPr>
        <sz val="8"/>
        <rFont val="Times New Roman"/>
        <charset val="0"/>
      </rPr>
      <t>10%</t>
    </r>
  </si>
  <si>
    <r>
      <rPr>
        <sz val="8"/>
        <rFont val="仿宋_GB2312"/>
        <charset val="134"/>
      </rPr>
      <t>监督检查指标</t>
    </r>
  </si>
  <si>
    <r>
      <rPr>
        <sz val="8"/>
        <rFont val="仿宋_GB2312"/>
        <charset val="134"/>
      </rPr>
      <t>审计、督查、巡视等指出问题项目比例</t>
    </r>
  </si>
  <si>
    <r>
      <rPr>
        <sz val="8"/>
        <rFont val="仿宋_GB2312"/>
        <charset val="134"/>
      </rPr>
      <t>≤</t>
    </r>
    <r>
      <rPr>
        <sz val="8"/>
        <rFont val="Times New Roman"/>
        <charset val="0"/>
      </rPr>
      <t>1%</t>
    </r>
  </si>
  <si>
    <t>附件5-2</t>
  </si>
  <si>
    <r>
      <rPr>
        <sz val="8"/>
        <rFont val="仿宋_GB2312"/>
        <charset val="134"/>
      </rPr>
      <t>宝鸡市</t>
    </r>
  </si>
  <si>
    <r>
      <rPr>
        <sz val="8"/>
        <rFont val="Times New Roman"/>
        <charset val="0"/>
      </rPr>
      <t>17</t>
    </r>
    <r>
      <rPr>
        <sz val="8"/>
        <rFont val="仿宋_GB2312"/>
        <charset val="134"/>
      </rPr>
      <t>个</t>
    </r>
  </si>
  <si>
    <t>附件5-3</t>
  </si>
  <si>
    <t>咸阳市</t>
  </si>
  <si>
    <r>
      <rPr>
        <sz val="8"/>
        <rFont val="Times New Roman"/>
        <charset val="0"/>
      </rPr>
      <t>13</t>
    </r>
    <r>
      <rPr>
        <sz val="8"/>
        <rFont val="仿宋_GB2312"/>
        <charset val="134"/>
      </rPr>
      <t>个</t>
    </r>
  </si>
  <si>
    <t>附件5-4</t>
  </si>
  <si>
    <t>渭南市</t>
  </si>
  <si>
    <r>
      <rPr>
        <sz val="8"/>
        <rFont val="Times New Roman"/>
        <charset val="0"/>
      </rPr>
      <t>12</t>
    </r>
    <r>
      <rPr>
        <sz val="8"/>
        <rFont val="仿宋_GB2312"/>
        <charset val="134"/>
      </rPr>
      <t>个</t>
    </r>
  </si>
  <si>
    <t>附件5-5</t>
  </si>
  <si>
    <t>延安市</t>
  </si>
  <si>
    <r>
      <rPr>
        <sz val="8"/>
        <rFont val="Times New Roman"/>
        <charset val="0"/>
      </rPr>
      <t>18</t>
    </r>
    <r>
      <rPr>
        <sz val="8"/>
        <rFont val="仿宋_GB2312"/>
        <charset val="134"/>
      </rPr>
      <t>个</t>
    </r>
  </si>
  <si>
    <t>附件5-6</t>
  </si>
  <si>
    <t>榆林市</t>
  </si>
  <si>
    <r>
      <rPr>
        <sz val="8"/>
        <rFont val="Times New Roman"/>
        <charset val="0"/>
      </rPr>
      <t>25</t>
    </r>
    <r>
      <rPr>
        <sz val="8"/>
        <rFont val="仿宋_GB2312"/>
        <charset val="134"/>
      </rPr>
      <t>个</t>
    </r>
  </si>
  <si>
    <t>附件5-7</t>
  </si>
  <si>
    <t>汉中市</t>
  </si>
  <si>
    <r>
      <rPr>
        <sz val="8"/>
        <rFont val="Times New Roman"/>
        <charset val="0"/>
      </rPr>
      <t>11</t>
    </r>
    <r>
      <rPr>
        <sz val="8"/>
        <rFont val="仿宋_GB2312"/>
        <charset val="134"/>
      </rPr>
      <t>个</t>
    </r>
  </si>
  <si>
    <t>附件5-8</t>
  </si>
  <si>
    <t>安康市</t>
  </si>
  <si>
    <t>附件5-9</t>
  </si>
  <si>
    <t>商洛市</t>
  </si>
  <si>
    <r>
      <rPr>
        <sz val="8"/>
        <rFont val="Times New Roman"/>
        <charset val="0"/>
      </rPr>
      <t>8</t>
    </r>
    <r>
      <rPr>
        <sz val="8"/>
        <rFont val="仿宋_GB2312"/>
        <charset val="134"/>
      </rPr>
      <t>个</t>
    </r>
  </si>
  <si>
    <t>附件5-10</t>
  </si>
  <si>
    <t>韩城市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</si>
  <si>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个</t>
    </r>
  </si>
  <si>
    <t>附件5-11</t>
  </si>
  <si>
    <t>杨凌示范区</t>
  </si>
  <si>
    <t>附件5-12</t>
  </si>
  <si>
    <t>省森林资源管理局</t>
  </si>
  <si>
    <t>附件5-13</t>
  </si>
  <si>
    <t>省飞机播种造林工作站</t>
  </si>
  <si>
    <r>
      <rPr>
        <sz val="8"/>
        <rFont val="Times New Roman"/>
        <charset val="0"/>
      </rPr>
      <t>3</t>
    </r>
    <r>
      <rPr>
        <sz val="8"/>
        <rFont val="仿宋_GB2312"/>
        <charset val="134"/>
      </rPr>
      <t>个</t>
    </r>
  </si>
  <si>
    <t>附件5-14</t>
  </si>
  <si>
    <t>陕西太白山国家级自然保护区管理局</t>
  </si>
  <si>
    <t>附件5-15</t>
  </si>
  <si>
    <t>陕西长青国家级自然保护区管理局</t>
  </si>
  <si>
    <t>附件5-16</t>
  </si>
  <si>
    <r>
      <rPr>
        <sz val="8"/>
        <rFont val="仿宋_GB2312"/>
        <charset val="134"/>
      </rPr>
      <t>陕西汉中朱</t>
    </r>
    <r>
      <rPr>
        <sz val="8"/>
        <rFont val="宋体"/>
        <charset val="134"/>
      </rPr>
      <t>鹮</t>
    </r>
    <r>
      <rPr>
        <sz val="8"/>
        <rFont val="仿宋_GB2312"/>
        <charset val="134"/>
      </rPr>
      <t>国家级自然保护区管理局</t>
    </r>
  </si>
  <si>
    <t>附件5-17</t>
  </si>
  <si>
    <t>牛背梁国家级自然保护区管理局</t>
  </si>
  <si>
    <t>附件5-18</t>
  </si>
  <si>
    <t>陕西省楼观台国有生态实验林场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</si>
</sst>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71"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0"/>
      <name val="黑体"/>
      <charset val="134"/>
    </font>
    <font>
      <sz val="12"/>
      <name val="Times New Roman"/>
      <charset val="0"/>
    </font>
    <font>
      <sz val="12"/>
      <name val="方正小标宋简体"/>
      <charset val="134"/>
    </font>
    <font>
      <sz val="9"/>
      <name val="Times New Roman"/>
      <charset val="0"/>
    </font>
    <font>
      <sz val="8"/>
      <name val="Times New Roman"/>
      <charset val="0"/>
    </font>
    <font>
      <sz val="8"/>
      <name val="仿宋_GB2312"/>
      <charset val="134"/>
    </font>
    <font>
      <sz val="10"/>
      <name val="Times New Roman"/>
      <charset val="0"/>
    </font>
    <font>
      <sz val="1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4"/>
      <color indexed="8"/>
      <name val="黑体"/>
      <charset val="134"/>
    </font>
    <font>
      <sz val="8"/>
      <color indexed="8"/>
      <name val="Times New Roman"/>
      <charset val="0"/>
    </font>
    <font>
      <sz val="20"/>
      <color indexed="8"/>
      <name val="方正小标宋简体"/>
      <charset val="134"/>
    </font>
    <font>
      <sz val="12"/>
      <color indexed="8"/>
      <name val="Times New Roman"/>
      <charset val="0"/>
    </font>
    <font>
      <b/>
      <sz val="9"/>
      <color indexed="8"/>
      <name val="Times New Roman"/>
      <charset val="0"/>
    </font>
    <font>
      <sz val="9"/>
      <color indexed="8"/>
      <name val="Times New Roman"/>
      <charset val="0"/>
    </font>
    <font>
      <b/>
      <sz val="9"/>
      <name val="Times New Roman"/>
      <charset val="0"/>
    </font>
    <font>
      <sz val="9"/>
      <name val="CESI宋体-GB2312"/>
      <charset val="134"/>
    </font>
    <font>
      <b/>
      <sz val="8"/>
      <name val="宋体"/>
      <charset val="134"/>
    </font>
    <font>
      <sz val="9"/>
      <name val="宋体"/>
      <charset val="134"/>
    </font>
    <font>
      <b/>
      <sz val="9"/>
      <color indexed="8"/>
      <name val="CESI宋体-GB2312"/>
      <charset val="134"/>
    </font>
    <font>
      <b/>
      <sz val="9"/>
      <name val="CESI宋体-GB2312"/>
      <charset val="134"/>
    </font>
    <font>
      <sz val="9"/>
      <color indexed="8"/>
      <name val="CESI宋体-GB2312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b/>
      <sz val="12"/>
      <color indexed="8"/>
      <name val="CESI宋体-GB2312"/>
      <charset val="134"/>
    </font>
    <font>
      <b/>
      <sz val="12"/>
      <color indexed="8"/>
      <name val="Times New Roman"/>
      <charset val="0"/>
    </font>
    <font>
      <b/>
      <sz val="12"/>
      <name val="CESI宋体-GB2312"/>
      <charset val="134"/>
    </font>
    <font>
      <b/>
      <sz val="12"/>
      <name val="Times New Roman"/>
      <charset val="0"/>
    </font>
    <font>
      <sz val="12"/>
      <color indexed="8"/>
      <name val="CESI宋体-GB2312"/>
      <charset val="134"/>
    </font>
    <font>
      <sz val="12"/>
      <name val="CESI宋体-GB2312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CESI宋体-GB2312"/>
      <charset val="134"/>
    </font>
    <font>
      <b/>
      <sz val="10"/>
      <color indexed="8"/>
      <name val="Times New Roman"/>
      <charset val="0"/>
    </font>
    <font>
      <sz val="10"/>
      <color indexed="8"/>
      <name val="Times New Roman"/>
      <charset val="0"/>
    </font>
    <font>
      <b/>
      <sz val="10"/>
      <name val="CESI宋体-GB2312"/>
      <charset val="134"/>
    </font>
    <font>
      <b/>
      <sz val="10"/>
      <name val="Times New Roman"/>
      <charset val="0"/>
    </font>
    <font>
      <sz val="10"/>
      <name val="CESI宋体-GB2312"/>
      <charset val="134"/>
    </font>
    <font>
      <sz val="10"/>
      <color indexed="8"/>
      <name val="CESI宋体-GB2312"/>
      <charset val="134"/>
    </font>
    <font>
      <sz val="18"/>
      <color indexed="8"/>
      <name val="方正小标宋简体"/>
      <charset val="134"/>
    </font>
    <font>
      <b/>
      <sz val="11"/>
      <color indexed="8"/>
      <name val="Times New Roman"/>
      <charset val="0"/>
    </font>
    <font>
      <sz val="11"/>
      <color indexed="8"/>
      <name val="CESI宋体-GB2312"/>
      <charset val="134"/>
    </font>
    <font>
      <sz val="11"/>
      <color indexed="4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9"/>
      <name val="仿宋_GB2312"/>
      <charset val="134"/>
    </font>
    <font>
      <sz val="9"/>
      <name val="Noto Sans CJK SC"/>
      <charset val="134"/>
    </font>
    <font>
      <b/>
      <sz val="9"/>
      <name val="Noto Sans CJK SC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CESI宋体-GB2312"/>
      <charset val="134"/>
    </font>
    <font>
      <sz val="11"/>
      <color indexed="8"/>
      <name val="Noto Sans CJK SC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5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42" fontId="0" fillId="0" borderId="0" applyProtection="0"/>
    <xf numFmtId="0" fontId="0" fillId="6" borderId="0" applyProtection="0"/>
    <xf numFmtId="0" fontId="53" fillId="4" borderId="11" applyProtection="0"/>
    <xf numFmtId="44" fontId="0" fillId="0" borderId="0" applyProtection="0"/>
    <xf numFmtId="41" fontId="0" fillId="0" borderId="0" applyProtection="0"/>
    <xf numFmtId="0" fontId="0" fillId="9" borderId="0" applyProtection="0"/>
    <xf numFmtId="0" fontId="49" fillId="7" borderId="0" applyProtection="0"/>
    <xf numFmtId="43" fontId="0" fillId="0" borderId="0" applyProtection="0"/>
    <xf numFmtId="0" fontId="45" fillId="9" borderId="0" applyProtection="0"/>
    <xf numFmtId="0" fontId="55" fillId="0" borderId="0" applyProtection="0"/>
    <xf numFmtId="9" fontId="0" fillId="0" borderId="0" applyProtection="0"/>
    <xf numFmtId="0" fontId="59" fillId="0" borderId="0" applyProtection="0"/>
    <xf numFmtId="0" fontId="0" fillId="10" borderId="15" applyProtection="0"/>
    <xf numFmtId="0" fontId="45" fillId="7" borderId="0" applyProtection="0"/>
    <xf numFmtId="0" fontId="54" fillId="0" borderId="0" applyProtection="0"/>
    <xf numFmtId="0" fontId="60" fillId="0" borderId="0" applyProtection="0"/>
    <xf numFmtId="0" fontId="61" fillId="0" borderId="0" applyProtection="0"/>
    <xf numFmtId="0" fontId="51" fillId="0" borderId="0" applyProtection="0"/>
    <xf numFmtId="0" fontId="58" fillId="0" borderId="9" applyProtection="0"/>
    <xf numFmtId="0" fontId="46" fillId="0" borderId="9" applyProtection="0"/>
    <xf numFmtId="0" fontId="45" fillId="8" borderId="0" applyProtection="0"/>
    <xf numFmtId="0" fontId="54" fillId="0" borderId="13" applyProtection="0"/>
    <xf numFmtId="0" fontId="45" fillId="4" borderId="0" applyProtection="0"/>
    <xf numFmtId="0" fontId="56" fillId="6" borderId="14" applyProtection="0"/>
    <xf numFmtId="0" fontId="48" fillId="6" borderId="11" applyProtection="0"/>
    <xf numFmtId="0" fontId="47" fillId="5" borderId="10" applyProtection="0"/>
    <xf numFmtId="0" fontId="57" fillId="0" borderId="0" applyProtection="0"/>
    <xf numFmtId="0" fontId="0" fillId="2" borderId="0" applyProtection="0"/>
    <xf numFmtId="0" fontId="45" fillId="15" borderId="0" applyProtection="0"/>
    <xf numFmtId="0" fontId="50" fillId="0" borderId="12" applyProtection="0"/>
    <xf numFmtId="0" fontId="62" fillId="0" borderId="16" applyProtection="0"/>
    <xf numFmtId="0" fontId="52" fillId="2" borderId="0" applyProtection="0"/>
    <xf numFmtId="0" fontId="49" fillId="12" borderId="0" applyProtection="0"/>
    <xf numFmtId="0" fontId="57" fillId="0" borderId="0" applyProtection="0"/>
    <xf numFmtId="0" fontId="0" fillId="16" borderId="0" applyProtection="0"/>
    <xf numFmtId="0" fontId="45" fillId="14" borderId="0" applyProtection="0"/>
    <xf numFmtId="0" fontId="0" fillId="11" borderId="0" applyProtection="0"/>
    <xf numFmtId="0" fontId="0" fillId="8" borderId="0" applyProtection="0"/>
    <xf numFmtId="0" fontId="0" fillId="4" borderId="0" applyProtection="0"/>
    <xf numFmtId="0" fontId="0" fillId="4" borderId="0" applyProtection="0"/>
    <xf numFmtId="0" fontId="45" fillId="5" borderId="0" applyProtection="0"/>
    <xf numFmtId="0" fontId="57" fillId="0" borderId="0" applyProtection="0"/>
    <xf numFmtId="0" fontId="3" fillId="0" borderId="0" applyProtection="0"/>
    <xf numFmtId="0" fontId="45" fillId="13" borderId="0" applyProtection="0"/>
    <xf numFmtId="0" fontId="57" fillId="0" borderId="0" applyProtection="0"/>
    <xf numFmtId="0" fontId="0" fillId="10" borderId="0" applyProtection="0"/>
    <xf numFmtId="0" fontId="0" fillId="4" borderId="0" applyProtection="0"/>
    <xf numFmtId="0" fontId="45" fillId="14" borderId="0" applyProtection="0"/>
    <xf numFmtId="0" fontId="0" fillId="8" borderId="0" applyProtection="0"/>
    <xf numFmtId="0" fontId="45" fillId="8" borderId="0" applyProtection="0"/>
    <xf numFmtId="0" fontId="45" fillId="3" borderId="0" applyProtection="0"/>
    <xf numFmtId="0" fontId="0" fillId="2" borderId="0" applyProtection="0"/>
    <xf numFmtId="0" fontId="45" fillId="3" borderId="0" applyProtection="0"/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/>
  </cellStyleXfs>
  <cellXfs count="233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6" fillId="0" borderId="1" xfId="55" applyNumberFormat="1" applyFont="1" applyFill="1" applyBorder="1" applyAlignment="1">
      <alignment horizontal="center" vertical="center" wrapText="1"/>
    </xf>
    <xf numFmtId="0" fontId="6" fillId="0" borderId="2" xfId="55" applyNumberFormat="1" applyFont="1" applyFill="1" applyBorder="1" applyAlignment="1">
      <alignment horizontal="center" vertical="center" wrapText="1"/>
    </xf>
    <xf numFmtId="0" fontId="6" fillId="0" borderId="3" xfId="55" applyNumberFormat="1" applyFont="1" applyFill="1" applyBorder="1" applyAlignment="1">
      <alignment horizontal="center" vertical="center" wrapText="1"/>
    </xf>
    <xf numFmtId="0" fontId="6" fillId="0" borderId="4" xfId="55" applyNumberFormat="1" applyFont="1" applyFill="1" applyBorder="1" applyAlignment="1">
      <alignment horizontal="center" vertical="center" wrapText="1"/>
    </xf>
    <xf numFmtId="0" fontId="7" fillId="0" borderId="2" xfId="55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left" vertical="center" wrapText="1"/>
    </xf>
    <xf numFmtId="9" fontId="6" fillId="0" borderId="1" xfId="55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/>
    </xf>
    <xf numFmtId="0" fontId="6" fillId="0" borderId="5" xfId="55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left" vertical="center" wrapText="1"/>
    </xf>
    <xf numFmtId="0" fontId="6" fillId="0" borderId="6" xfId="55" applyNumberFormat="1" applyFont="1" applyFill="1" applyBorder="1" applyAlignment="1">
      <alignment horizontal="center" vertical="center" wrapText="1"/>
    </xf>
    <xf numFmtId="0" fontId="6" fillId="0" borderId="2" xfId="55" applyNumberFormat="1" applyFont="1" applyFill="1" applyBorder="1" applyAlignment="1">
      <alignment horizontal="left" vertical="center" wrapText="1"/>
    </xf>
    <xf numFmtId="0" fontId="6" fillId="0" borderId="4" xfId="55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5" fillId="0" borderId="0" xfId="56" applyNumberFormat="1" applyFont="1" applyFill="1" applyBorder="1" applyAlignment="1">
      <alignment horizontal="center" vertical="center"/>
    </xf>
    <xf numFmtId="0" fontId="10" fillId="0" borderId="0" xfId="56" applyNumberFormat="1" applyFont="1" applyFill="1" applyBorder="1" applyAlignment="1"/>
    <xf numFmtId="0" fontId="10" fillId="0" borderId="0" xfId="56" applyNumberFormat="1" applyFont="1" applyFill="1" applyBorder="1" applyAlignment="1">
      <alignment wrapText="1"/>
    </xf>
    <xf numFmtId="0" fontId="11" fillId="0" borderId="0" xfId="56" applyNumberFormat="1" applyFont="1" applyFill="1" applyBorder="1" applyAlignment="1"/>
    <xf numFmtId="0" fontId="11" fillId="0" borderId="0" xfId="56" applyNumberFormat="1" applyFont="1" applyFill="1" applyBorder="1" applyAlignment="1">
      <alignment horizontal="left"/>
    </xf>
    <xf numFmtId="0" fontId="12" fillId="0" borderId="0" xfId="56" applyNumberFormat="1" applyFont="1" applyFill="1" applyBorder="1" applyAlignment="1"/>
    <xf numFmtId="0" fontId="13" fillId="0" borderId="0" xfId="56" applyNumberFormat="1" applyFont="1" applyFill="1" applyBorder="1" applyAlignment="1"/>
    <xf numFmtId="0" fontId="13" fillId="0" borderId="0" xfId="56" applyNumberFormat="1" applyFont="1" applyFill="1" applyBorder="1" applyAlignment="1">
      <alignment wrapText="1"/>
    </xf>
    <xf numFmtId="0" fontId="14" fillId="0" borderId="0" xfId="56" applyNumberFormat="1" applyFont="1" applyFill="1" applyBorder="1" applyAlignment="1">
      <alignment horizontal="center" vertical="center"/>
    </xf>
    <xf numFmtId="0" fontId="15" fillId="0" borderId="0" xfId="56" applyNumberFormat="1" applyFont="1" applyFill="1" applyBorder="1" applyAlignment="1">
      <alignment horizontal="center" vertical="center"/>
    </xf>
    <xf numFmtId="0" fontId="15" fillId="0" borderId="0" xfId="56" applyNumberFormat="1" applyFont="1" applyFill="1" applyBorder="1" applyAlignment="1">
      <alignment horizontal="center" vertical="center" wrapText="1"/>
    </xf>
    <xf numFmtId="0" fontId="16" fillId="0" borderId="1" xfId="56" applyNumberFormat="1" applyFont="1" applyFill="1" applyBorder="1" applyAlignment="1">
      <alignment horizontal="center" vertical="center"/>
    </xf>
    <xf numFmtId="0" fontId="16" fillId="0" borderId="5" xfId="56" applyNumberFormat="1" applyFont="1" applyFill="1" applyBorder="1" applyAlignment="1">
      <alignment horizontal="center" vertical="center" wrapText="1"/>
    </xf>
    <xf numFmtId="0" fontId="16" fillId="0" borderId="5" xfId="56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2" borderId="1" xfId="56" applyNumberFormat="1" applyFont="1" applyFill="1" applyBorder="1" applyAlignment="1">
      <alignment horizontal="center" vertical="center" wrapText="1"/>
    </xf>
    <xf numFmtId="0" fontId="18" fillId="0" borderId="1" xfId="43" applyNumberFormat="1" applyFont="1" applyFill="1" applyBorder="1" applyAlignment="1">
      <alignment horizontal="center" vertical="center"/>
    </xf>
    <xf numFmtId="0" fontId="18" fillId="0" borderId="2" xfId="56" applyNumberFormat="1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56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0" xfId="56" applyNumberFormat="1" applyFont="1" applyFill="1" applyBorder="1" applyAlignment="1"/>
    <xf numFmtId="0" fontId="3" fillId="0" borderId="0" xfId="56" applyNumberFormat="1" applyFont="1" applyFill="1" applyBorder="1" applyAlignment="1">
      <alignment horizontal="center" vertical="center"/>
    </xf>
    <xf numFmtId="0" fontId="18" fillId="0" borderId="1" xfId="56" applyNumberFormat="1" applyFont="1" applyFill="1" applyBorder="1" applyAlignment="1">
      <alignment horizontal="center" vertical="center" wrapText="1"/>
    </xf>
    <xf numFmtId="0" fontId="18" fillId="0" borderId="2" xfId="56" applyNumberFormat="1" applyFont="1" applyFill="1" applyBorder="1" applyAlignment="1">
      <alignment horizontal="center" vertical="center" wrapText="1"/>
    </xf>
    <xf numFmtId="0" fontId="18" fillId="0" borderId="3" xfId="56" applyNumberFormat="1" applyFont="1" applyFill="1" applyBorder="1" applyAlignment="1">
      <alignment horizontal="center" vertical="center" wrapText="1"/>
    </xf>
    <xf numFmtId="0" fontId="18" fillId="0" borderId="5" xfId="56" applyNumberFormat="1" applyFont="1" applyFill="1" applyBorder="1" applyAlignment="1">
      <alignment horizontal="center" vertical="center" wrapText="1"/>
    </xf>
    <xf numFmtId="0" fontId="18" fillId="0" borderId="7" xfId="56" applyNumberFormat="1" applyFont="1" applyFill="1" applyBorder="1" applyAlignment="1">
      <alignment horizontal="center" vertical="center" wrapText="1"/>
    </xf>
    <xf numFmtId="0" fontId="5" fillId="2" borderId="1" xfId="56" applyNumberFormat="1" applyFont="1" applyFill="1" applyBorder="1" applyAlignment="1">
      <alignment horizontal="center" vertical="center"/>
    </xf>
    <xf numFmtId="0" fontId="17" fillId="0" borderId="1" xfId="43" applyNumberFormat="1" applyFont="1" applyFill="1" applyBorder="1" applyAlignment="1">
      <alignment horizontal="center" vertical="center"/>
    </xf>
    <xf numFmtId="0" fontId="18" fillId="2" borderId="1" xfId="56" applyNumberFormat="1" applyFont="1" applyFill="1" applyBorder="1" applyAlignment="1">
      <alignment horizontal="center" vertical="center"/>
    </xf>
    <xf numFmtId="0" fontId="6" fillId="0" borderId="0" xfId="56" applyNumberFormat="1" applyFont="1" applyFill="1" applyBorder="1" applyAlignment="1">
      <alignment horizontal="left"/>
    </xf>
    <xf numFmtId="0" fontId="6" fillId="0" borderId="0" xfId="56" applyNumberFormat="1" applyFont="1" applyFill="1" applyBorder="1" applyAlignment="1">
      <alignment horizontal="right" vertical="center"/>
    </xf>
    <xf numFmtId="0" fontId="18" fillId="0" borderId="1" xfId="56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left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19" fillId="0" borderId="1" xfId="56" applyNumberFormat="1" applyFont="1" applyFill="1" applyBorder="1" applyAlignment="1">
      <alignment horizontal="center" vertical="center" wrapText="1"/>
    </xf>
    <xf numFmtId="0" fontId="20" fillId="0" borderId="0" xfId="56" applyNumberFormat="1" applyFont="1" applyFill="1" applyBorder="1" applyAlignment="1"/>
    <xf numFmtId="0" fontId="21" fillId="0" borderId="0" xfId="56" applyNumberFormat="1" applyFont="1" applyFill="1" applyBorder="1" applyAlignment="1"/>
    <xf numFmtId="0" fontId="22" fillId="0" borderId="1" xfId="56" applyNumberFormat="1" applyFont="1" applyFill="1" applyBorder="1" applyAlignment="1">
      <alignment horizontal="center" vertical="center"/>
    </xf>
    <xf numFmtId="0" fontId="22" fillId="0" borderId="5" xfId="56" applyNumberFormat="1" applyFont="1" applyFill="1" applyBorder="1" applyAlignment="1">
      <alignment horizontal="center" vertical="center" wrapText="1"/>
    </xf>
    <xf numFmtId="0" fontId="22" fillId="0" borderId="5" xfId="56" applyNumberFormat="1" applyFont="1" applyFill="1" applyBorder="1" applyAlignment="1">
      <alignment horizontal="center" vertical="center"/>
    </xf>
    <xf numFmtId="0" fontId="16" fillId="0" borderId="1" xfId="56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/>
    </xf>
    <xf numFmtId="0" fontId="23" fillId="0" borderId="2" xfId="56" applyNumberFormat="1" applyFont="1" applyFill="1" applyBorder="1" applyAlignment="1">
      <alignment horizontal="center" vertical="center" wrapText="1"/>
    </xf>
    <xf numFmtId="0" fontId="18" fillId="0" borderId="4" xfId="56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8" fillId="0" borderId="1" xfId="56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3" fillId="0" borderId="2" xfId="56" applyNumberFormat="1" applyFont="1" applyFill="1" applyBorder="1" applyAlignment="1">
      <alignment horizontal="center" vertical="center"/>
    </xf>
    <xf numFmtId="0" fontId="23" fillId="0" borderId="1" xfId="56" applyNumberFormat="1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3" fillId="0" borderId="1" xfId="56" applyNumberFormat="1" applyFont="1" applyFill="1" applyBorder="1" applyAlignment="1">
      <alignment horizontal="center" vertical="center"/>
    </xf>
    <xf numFmtId="0" fontId="18" fillId="0" borderId="1" xfId="43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8" fillId="0" borderId="2" xfId="56" applyNumberFormat="1" applyFont="1" applyFill="1" applyBorder="1" applyAlignment="1">
      <alignment horizontal="center" vertical="center"/>
    </xf>
    <xf numFmtId="0" fontId="23" fillId="0" borderId="1" xfId="56" applyNumberFormat="1" applyFont="1" applyFill="1" applyBorder="1" applyAlignment="1">
      <alignment horizontal="center" vertical="center" wrapText="1"/>
    </xf>
    <xf numFmtId="0" fontId="23" fillId="0" borderId="2" xfId="56" applyNumberFormat="1" applyFont="1" applyFill="1" applyBorder="1" applyAlignment="1">
      <alignment horizontal="center" vertical="center" wrapText="1"/>
    </xf>
    <xf numFmtId="0" fontId="18" fillId="0" borderId="3" xfId="56" applyNumberFormat="1" applyFont="1" applyFill="1" applyBorder="1" applyAlignment="1">
      <alignment horizontal="center" vertical="center" wrapText="1"/>
    </xf>
    <xf numFmtId="0" fontId="18" fillId="0" borderId="1" xfId="56" applyNumberFormat="1" applyFont="1" applyFill="1" applyBorder="1" applyAlignment="1">
      <alignment horizontal="center" vertical="center" wrapText="1"/>
    </xf>
    <xf numFmtId="0" fontId="23" fillId="0" borderId="5" xfId="56" applyNumberFormat="1" applyFont="1" applyFill="1" applyBorder="1" applyAlignment="1">
      <alignment horizontal="center" vertical="center" wrapText="1"/>
    </xf>
    <xf numFmtId="0" fontId="18" fillId="0" borderId="7" xfId="56" applyNumberFormat="1" applyFont="1" applyFill="1" applyBorder="1" applyAlignment="1">
      <alignment horizontal="center" vertical="center" wrapText="1"/>
    </xf>
    <xf numFmtId="0" fontId="19" fillId="0" borderId="1" xfId="56" applyNumberFormat="1" applyFont="1" applyFill="1" applyBorder="1" applyAlignment="1">
      <alignment horizontal="center" vertical="center" wrapText="1"/>
    </xf>
    <xf numFmtId="0" fontId="5" fillId="0" borderId="1" xfId="43" applyNumberFormat="1" applyFont="1" applyFill="1" applyBorder="1" applyAlignment="1">
      <alignment horizontal="center" vertical="center"/>
    </xf>
    <xf numFmtId="0" fontId="18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3" fillId="0" borderId="1" xfId="56" applyNumberFormat="1" applyFont="1" applyFill="1" applyBorder="1" applyAlignment="1">
      <alignment horizontal="center" vertical="center"/>
    </xf>
    <xf numFmtId="0" fontId="18" fillId="0" borderId="1" xfId="56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/>
    </xf>
    <xf numFmtId="0" fontId="23" fillId="0" borderId="1" xfId="56" applyNumberFormat="1" applyFont="1" applyFill="1" applyBorder="1" applyAlignment="1">
      <alignment horizont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19" fillId="0" borderId="1" xfId="45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19" fillId="0" borderId="1" xfId="43" applyNumberFormat="1" applyFont="1" applyFill="1" applyBorder="1" applyAlignment="1">
      <alignment horizontal="center" vertical="center" wrapText="1"/>
    </xf>
    <xf numFmtId="0" fontId="23" fillId="0" borderId="1" xfId="27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 wrapText="1"/>
    </xf>
    <xf numFmtId="0" fontId="25" fillId="0" borderId="0" xfId="56" applyNumberFormat="1" applyFont="1" applyFill="1" applyBorder="1" applyAlignment="1"/>
    <xf numFmtId="0" fontId="26" fillId="0" borderId="0" xfId="56" applyNumberFormat="1" applyFont="1" applyFill="1" applyBorder="1" applyAlignment="1"/>
    <xf numFmtId="0" fontId="16" fillId="0" borderId="1" xfId="56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56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28" fillId="0" borderId="1" xfId="56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56" applyNumberFormat="1" applyFont="1" applyFill="1" applyBorder="1" applyAlignment="1">
      <alignment horizontal="center" vertical="center" wrapText="1"/>
    </xf>
    <xf numFmtId="0" fontId="15" fillId="0" borderId="1" xfId="56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30" fillId="0" borderId="1" xfId="56" applyNumberFormat="1" applyFont="1" applyFill="1" applyBorder="1" applyAlignment="1">
      <alignment horizontal="center" vertical="center" wrapText="1"/>
    </xf>
    <xf numFmtId="0" fontId="30" fillId="0" borderId="1" xfId="56" applyNumberFormat="1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6" fillId="0" borderId="0" xfId="56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176" fontId="30" fillId="0" borderId="1" xfId="56" applyNumberFormat="1" applyFont="1" applyFill="1" applyBorder="1" applyAlignment="1">
      <alignment horizontal="center" vertical="center" wrapText="1"/>
    </xf>
    <xf numFmtId="0" fontId="29" fillId="0" borderId="1" xfId="57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2" fillId="0" borderId="1" xfId="57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/>
    </xf>
    <xf numFmtId="176" fontId="3" fillId="0" borderId="1" xfId="57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30" fillId="0" borderId="1" xfId="57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 wrapText="1"/>
    </xf>
    <xf numFmtId="0" fontId="17" fillId="0" borderId="1" xfId="43" applyNumberFormat="1" applyFont="1" applyFill="1" applyBorder="1" applyAlignment="1">
      <alignment horizontal="center" vertical="center" wrapText="1"/>
    </xf>
    <xf numFmtId="0" fontId="17" fillId="0" borderId="1" xfId="43" applyNumberFormat="1" applyFont="1" applyFill="1" applyBorder="1" applyAlignment="1">
      <alignment horizontal="center" vertical="center"/>
    </xf>
    <xf numFmtId="0" fontId="5" fillId="0" borderId="1" xfId="42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9" fillId="0" borderId="1" xfId="42" applyNumberFormat="1" applyFont="1" applyFill="1" applyBorder="1" applyAlignment="1">
      <alignment horizontal="center" vertical="center" wrapText="1"/>
    </xf>
    <xf numFmtId="0" fontId="11" fillId="0" borderId="0" xfId="56" applyNumberFormat="1" applyFont="1" applyFill="1" applyBorder="1" applyAlignment="1">
      <alignment horizontal="right" vertical="center"/>
    </xf>
    <xf numFmtId="0" fontId="18" fillId="0" borderId="1" xfId="56" applyNumberFormat="1" applyFont="1" applyFill="1" applyBorder="1" applyAlignment="1"/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0" xfId="56" applyNumberFormat="1" applyFont="1" applyFill="1" applyBorder="1" applyAlignment="1"/>
    <xf numFmtId="0" fontId="18" fillId="0" borderId="0" xfId="56" applyNumberFormat="1" applyFont="1" applyFill="1" applyBorder="1" applyAlignment="1"/>
    <xf numFmtId="0" fontId="17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/>
    <xf numFmtId="0" fontId="12" fillId="0" borderId="0" xfId="56" applyNumberFormat="1" applyFont="1" applyFill="1" applyBorder="1" applyAlignment="1">
      <alignment wrapText="1"/>
    </xf>
    <xf numFmtId="0" fontId="14" fillId="0" borderId="0" xfId="56" applyNumberFormat="1" applyFont="1" applyFill="1" applyBorder="1" applyAlignment="1">
      <alignment horizontal="center" vertical="center" wrapText="1"/>
    </xf>
    <xf numFmtId="0" fontId="35" fillId="0" borderId="1" xfId="56" applyNumberFormat="1" applyFont="1" applyFill="1" applyBorder="1" applyAlignment="1">
      <alignment horizontal="center" vertical="center"/>
    </xf>
    <xf numFmtId="0" fontId="35" fillId="0" borderId="1" xfId="56" applyNumberFormat="1" applyFont="1" applyFill="1" applyBorder="1" applyAlignment="1">
      <alignment horizontal="center" vertical="center" wrapText="1"/>
    </xf>
    <xf numFmtId="0" fontId="36" fillId="0" borderId="1" xfId="56" applyNumberFormat="1" applyFont="1" applyFill="1" applyBorder="1" applyAlignment="1">
      <alignment horizontal="center" vertical="center"/>
    </xf>
    <xf numFmtId="0" fontId="36" fillId="0" borderId="1" xfId="56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39" fillId="0" borderId="1" xfId="56" applyNumberFormat="1" applyFont="1" applyFill="1" applyBorder="1" applyAlignment="1">
      <alignment horizontal="center" vertical="center" wrapText="1"/>
    </xf>
    <xf numFmtId="0" fontId="38" fillId="0" borderId="1" xfId="56" applyNumberFormat="1" applyFont="1" applyFill="1" applyBorder="1" applyAlignment="1">
      <alignment horizontal="center" vertical="center"/>
    </xf>
    <xf numFmtId="0" fontId="38" fillId="0" borderId="1" xfId="56" applyNumberFormat="1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/>
    </xf>
    <xf numFmtId="0" fontId="40" fillId="0" borderId="1" xfId="43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/>
    </xf>
    <xf numFmtId="0" fontId="38" fillId="0" borderId="1" xfId="56" applyNumberFormat="1" applyFont="1" applyFill="1" applyBorder="1" applyAlignment="1">
      <alignment horizontal="center" vertical="center" wrapText="1"/>
    </xf>
    <xf numFmtId="0" fontId="39" fillId="0" borderId="1" xfId="56" applyNumberFormat="1" applyFont="1" applyFill="1" applyBorder="1" applyAlignment="1">
      <alignment horizontal="center" vertical="center" wrapText="1"/>
    </xf>
    <xf numFmtId="0" fontId="39" fillId="0" borderId="1" xfId="56" applyNumberFormat="1" applyFont="1" applyFill="1" applyBorder="1" applyAlignment="1">
      <alignment horizontal="center" vertical="center"/>
    </xf>
    <xf numFmtId="0" fontId="40" fillId="0" borderId="1" xfId="56" applyNumberFormat="1" applyFont="1" applyFill="1" applyBorder="1" applyAlignment="1">
      <alignment horizontal="center" vertical="center" wrapText="1"/>
    </xf>
    <xf numFmtId="0" fontId="37" fillId="0" borderId="1" xfId="43" applyNumberFormat="1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6" fillId="0" borderId="1" xfId="43" applyNumberFormat="1" applyFont="1" applyFill="1" applyBorder="1" applyAlignment="1">
      <alignment horizontal="center" vertical="center"/>
    </xf>
    <xf numFmtId="0" fontId="36" fillId="0" borderId="1" xfId="43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9" fillId="0" borderId="1" xfId="56" applyNumberFormat="1" applyFont="1" applyFill="1" applyBorder="1" applyAlignment="1">
      <alignment horizontal="center" vertical="center"/>
    </xf>
    <xf numFmtId="0" fontId="38" fillId="0" borderId="1" xfId="56" applyNumberFormat="1" applyFont="1" applyFill="1" applyBorder="1" applyAlignment="1">
      <alignment horizontal="center" vertical="center" wrapText="1"/>
    </xf>
    <xf numFmtId="0" fontId="38" fillId="0" borderId="1" xfId="56" applyNumberFormat="1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/>
    <xf numFmtId="0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/>
    <xf numFmtId="0" fontId="40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40" fillId="0" borderId="1" xfId="56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40" fillId="0" borderId="1" xfId="45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wrapText="1"/>
    </xf>
    <xf numFmtId="0" fontId="39" fillId="0" borderId="1" xfId="0" applyNumberFormat="1" applyFont="1" applyFill="1" applyBorder="1" applyAlignment="1">
      <alignment horizontal="left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0" fontId="38" fillId="0" borderId="1" xfId="57" applyNumberFormat="1" applyFont="1" applyFill="1" applyBorder="1" applyAlignment="1">
      <alignment horizontal="center" vertical="center" wrapText="1"/>
    </xf>
    <xf numFmtId="0" fontId="40" fillId="0" borderId="1" xfId="57" applyNumberFormat="1" applyFont="1" applyFill="1" applyBorder="1" applyAlignment="1">
      <alignment horizontal="center" vertical="center" wrapText="1"/>
    </xf>
    <xf numFmtId="0" fontId="40" fillId="0" borderId="1" xfId="42" applyNumberFormat="1" applyFont="1" applyFill="1" applyBorder="1" applyAlignment="1">
      <alignment horizontal="center" vertical="center" wrapText="1"/>
    </xf>
    <xf numFmtId="176" fontId="39" fillId="0" borderId="1" xfId="56" applyNumberFormat="1" applyFont="1" applyFill="1" applyBorder="1" applyAlignment="1">
      <alignment horizontal="center" vertical="center" wrapText="1"/>
    </xf>
    <xf numFmtId="0" fontId="38" fillId="0" borderId="1" xfId="43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8" fillId="0" borderId="1" xfId="34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26" fillId="0" borderId="0" xfId="0" applyNumberFormat="1" applyFont="1" applyFill="1" applyBorder="1" applyAlignment="1"/>
    <xf numFmtId="0" fontId="42" fillId="0" borderId="0" xfId="0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防护林工程_31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防护林工程_25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_防护林工程_28" xfId="42"/>
    <cellStyle name="常规_韩城12-29" xfId="43"/>
    <cellStyle name="强调文字颜色 4" xfId="44" builtinId="41"/>
    <cellStyle name="常规_天保工程_9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防护林工程_20" xfId="54"/>
    <cellStyle name="常规 2" xfId="55"/>
    <cellStyle name="常规 3" xfId="56"/>
    <cellStyle name="常规_天保工程_12" xfId="57"/>
  </cellStyles>
  <tableStyles count="0" defaultTableStyle="TableStyleMedium2" defaultPivotStyle="PivotStyleLight16"/>
  <colors>
    <mruColors>
      <color rgb="00CC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B23"/>
  <sheetViews>
    <sheetView topLeftCell="A5" workbookViewId="0">
      <selection activeCell="A1" sqref="A1"/>
    </sheetView>
  </sheetViews>
  <sheetFormatPr defaultColWidth="9" defaultRowHeight="18.75" customHeight="1" outlineLevelCol="1"/>
  <cols>
    <col min="1" max="1" width="49.7833333333333" customWidth="1"/>
    <col min="2" max="2" width="36" style="226" customWidth="1"/>
  </cols>
  <sheetData>
    <row r="1" ht="24.95" customHeight="1" spans="1:1">
      <c r="A1" s="227" t="s">
        <v>0</v>
      </c>
    </row>
    <row r="2" ht="19" customHeight="1" spans="1:1">
      <c r="A2" s="228"/>
    </row>
    <row r="3" ht="94" customHeight="1" spans="1:2">
      <c r="A3" s="229" t="s">
        <v>1</v>
      </c>
      <c r="B3" s="229"/>
    </row>
    <row r="4" ht="24.95" customHeight="1" spans="1:2">
      <c r="A4" s="230" t="s">
        <v>2</v>
      </c>
      <c r="B4" s="230" t="s">
        <v>3</v>
      </c>
    </row>
    <row r="5" ht="24.95" customHeight="1" spans="1:2">
      <c r="A5" s="231" t="s">
        <v>4</v>
      </c>
      <c r="B5" s="231">
        <f>SUM(B6:B23)</f>
        <v>162563</v>
      </c>
    </row>
    <row r="6" ht="24.95" customHeight="1" spans="1:2">
      <c r="A6" s="231" t="s">
        <v>5</v>
      </c>
      <c r="B6" s="231">
        <f>黄土高原水土流失综合治理天然林保护与营造林工程!J8</f>
        <v>3831.25</v>
      </c>
    </row>
    <row r="7" ht="24.95" customHeight="1" spans="1:2">
      <c r="A7" s="231" t="s">
        <v>6</v>
      </c>
      <c r="B7" s="231">
        <f>黄土高原水土流失综合治理天然林保护与营造林工程!J13+秦岭生态保护和修复!J8</f>
        <v>11202</v>
      </c>
    </row>
    <row r="8" ht="24.95" customHeight="1" spans="1:2">
      <c r="A8" s="231" t="s">
        <v>7</v>
      </c>
      <c r="B8" s="231">
        <f>黄土高原水土流失综合治理天然林保护与营造林工程!J21</f>
        <v>11391.25</v>
      </c>
    </row>
    <row r="9" ht="24.95" customHeight="1" spans="1:2">
      <c r="A9" s="231" t="s">
        <v>8</v>
      </c>
      <c r="B9" s="231">
        <f>黄土高原水土流失综合治理天然林保护与营造林工程!J35+秦岭生态保护和修复!J19</f>
        <v>15465</v>
      </c>
    </row>
    <row r="10" ht="24.95" customHeight="1" spans="1:2">
      <c r="A10" s="231" t="s">
        <v>9</v>
      </c>
      <c r="B10" s="231">
        <f>黄土高原水土流失综合治理天然林保护与营造林工程!J43</f>
        <v>36711</v>
      </c>
    </row>
    <row r="11" ht="24.95" customHeight="1" spans="1:2">
      <c r="A11" s="231" t="s">
        <v>10</v>
      </c>
      <c r="B11" s="231">
        <f>黄土高原水土流失综合治理天然林保护与营造林工程!J62+退化草原修复工程!J7+荒漠化治理工程!J8</f>
        <v>37950.25</v>
      </c>
    </row>
    <row r="12" ht="24.95" customHeight="1" spans="1:2">
      <c r="A12" s="231" t="s">
        <v>11</v>
      </c>
      <c r="B12" s="231">
        <f>秦岭生态保护和修复!J25+大巴山生物多样性保护与生态修复!J8</f>
        <v>6090</v>
      </c>
    </row>
    <row r="13" ht="24.95" customHeight="1" spans="1:2">
      <c r="A13" s="231" t="s">
        <v>12</v>
      </c>
      <c r="B13" s="231">
        <f>秦岭生态保护和修复!J34+大巴山生物多样性保护与生态修复!J12</f>
        <v>11649</v>
      </c>
    </row>
    <row r="14" ht="24.95" customHeight="1" spans="1:2">
      <c r="A14" s="231" t="s">
        <v>13</v>
      </c>
      <c r="B14" s="231">
        <f>秦岭生态保护和修复!J41</f>
        <v>9332.25</v>
      </c>
    </row>
    <row r="15" ht="24.95" customHeight="1" spans="1:2">
      <c r="A15" s="231" t="s">
        <v>14</v>
      </c>
      <c r="B15" s="231">
        <f>黄土高原水土流失综合治理天然林保护与营造林工程!J76</f>
        <v>3170</v>
      </c>
    </row>
    <row r="16" ht="24.95" customHeight="1" spans="1:2">
      <c r="A16" s="231" t="s">
        <v>15</v>
      </c>
      <c r="B16" s="231">
        <f>黄土高原水土流失综合治理天然林保护与营造林工程!J77</f>
        <v>60</v>
      </c>
    </row>
    <row r="17" ht="24.95" customHeight="1" spans="1:2">
      <c r="A17" s="232" t="s">
        <v>16</v>
      </c>
      <c r="B17" s="231">
        <f>秦岭生态保护和修复!J50</f>
        <v>3195</v>
      </c>
    </row>
    <row r="18" ht="24.95" customHeight="1" spans="1:2">
      <c r="A18" s="232" t="s">
        <v>17</v>
      </c>
      <c r="B18" s="231">
        <f>黄土高原水土流失综合治理天然林保护与营造林工程!J78+秦岭生态保护和修复!J51+大巴山生物多样性保护与生态修复!J19</f>
        <v>12096</v>
      </c>
    </row>
    <row r="19" ht="24.95" customHeight="1" spans="1:2">
      <c r="A19" s="231" t="s">
        <v>18</v>
      </c>
      <c r="B19" s="231">
        <f>秦岭生态保护和修复!J58</f>
        <v>90</v>
      </c>
    </row>
    <row r="20" ht="24.95" customHeight="1" spans="1:2">
      <c r="A20" s="231" t="s">
        <v>19</v>
      </c>
      <c r="B20" s="231">
        <f>秦岭生态保护和修复!J59</f>
        <v>60</v>
      </c>
    </row>
    <row r="21" ht="24.95" customHeight="1" spans="1:2">
      <c r="A21" s="231" t="s">
        <v>20</v>
      </c>
      <c r="B21" s="231">
        <f>秦岭生态保护和修复!J60</f>
        <v>40</v>
      </c>
    </row>
    <row r="22" ht="24.95" customHeight="1" spans="1:2">
      <c r="A22" s="232" t="s">
        <v>21</v>
      </c>
      <c r="B22" s="231">
        <f>秦岭生态保护和修复!J62</f>
        <v>60</v>
      </c>
    </row>
    <row r="23" ht="24.95" customHeight="1" spans="1:2">
      <c r="A23" s="231" t="s">
        <v>22</v>
      </c>
      <c r="B23" s="231">
        <f>秦岭生态保护和修复!J64</f>
        <v>170</v>
      </c>
    </row>
  </sheetData>
  <mergeCells count="1">
    <mergeCell ref="A3:B3"/>
  </mergeCells>
  <pageMargins left="1.25902777777778" right="0.747916666666667" top="1" bottom="1" header="0.5" footer="0.5"/>
  <pageSetup paperSize="9" scale="90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622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623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总表!B9</f>
        <v>15465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624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625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626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总表!B10</f>
        <v>36711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627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628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629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总表!B11</f>
        <v>37950.25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630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631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632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总表!B12</f>
        <v>6090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633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634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635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总表!B13</f>
        <v>11649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624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636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637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v>9332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638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639</v>
      </c>
      <c r="B1" s="21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640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v>3170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642</v>
      </c>
      <c r="B1" s="20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643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v>60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644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645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总表!B17</f>
        <v>3195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646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647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总表!B18</f>
        <v>12096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648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S78"/>
  <sheetViews>
    <sheetView workbookViewId="0">
      <pane xSplit="2" ySplit="7" topLeftCell="K62" activePane="bottomRight" state="frozen"/>
      <selection/>
      <selection pane="topRight"/>
      <selection pane="bottomLeft"/>
      <selection pane="bottomRight" activeCell="A78" sqref="A78"/>
    </sheetView>
  </sheetViews>
  <sheetFormatPr defaultColWidth="9" defaultRowHeight="14.25" customHeight="1"/>
  <cols>
    <col min="1" max="1" width="9" style="22" customWidth="1"/>
    <col min="2" max="2" width="33.625" style="24" customWidth="1"/>
    <col min="3" max="3" width="8.375" style="23" customWidth="1"/>
    <col min="4" max="4" width="8.375" style="24" customWidth="1"/>
    <col min="5" max="6" width="8.375" style="23" customWidth="1"/>
    <col min="7" max="7" width="16.75" style="23" customWidth="1"/>
    <col min="8" max="10" width="8.375" style="23" customWidth="1"/>
    <col min="11" max="15" width="8.375" style="25" customWidth="1"/>
    <col min="16" max="16" width="10.25" style="25" customWidth="1"/>
    <col min="17" max="18" width="18.625" style="25" customWidth="1"/>
    <col min="19" max="19" width="19.5" style="26" customWidth="1"/>
    <col min="20" max="20" width="9" style="25" customWidth="1"/>
    <col min="21" max="21" width="9.125" style="25" customWidth="1"/>
    <col min="22" max="16384" width="9" style="25" customWidth="1"/>
  </cols>
  <sheetData>
    <row r="1" ht="24" customHeight="1" spans="1:19">
      <c r="A1" s="27" t="s">
        <v>23</v>
      </c>
      <c r="B1" s="171"/>
      <c r="C1" s="28"/>
      <c r="D1" s="29"/>
      <c r="E1" s="28"/>
      <c r="F1" s="28"/>
      <c r="G1" s="28"/>
      <c r="H1" s="28"/>
      <c r="I1" s="28"/>
      <c r="J1" s="28"/>
      <c r="K1" s="51"/>
      <c r="L1" s="51"/>
      <c r="M1" s="51"/>
      <c r="N1" s="51"/>
      <c r="O1" s="51"/>
      <c r="P1" s="51"/>
      <c r="Q1" s="51"/>
      <c r="R1" s="51"/>
      <c r="S1" s="61"/>
    </row>
    <row r="2" ht="31.9" customHeight="1" spans="1:19">
      <c r="A2" s="30" t="s">
        <v>24</v>
      </c>
      <c r="B2" s="172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16.9" customHeight="1" spans="2:19">
      <c r="B3" s="32"/>
      <c r="C3" s="31"/>
      <c r="D3" s="32"/>
      <c r="E3" s="31"/>
      <c r="F3" s="31"/>
      <c r="G3" s="31"/>
      <c r="H3" s="31"/>
      <c r="I3" s="31"/>
      <c r="J3" s="31"/>
      <c r="K3" s="52"/>
      <c r="L3" s="52"/>
      <c r="M3" s="52"/>
      <c r="N3" s="52"/>
      <c r="O3" s="52"/>
      <c r="P3" s="52"/>
      <c r="Q3" s="52"/>
      <c r="R3" s="52"/>
      <c r="S3" s="62" t="s">
        <v>25</v>
      </c>
    </row>
    <row r="4" ht="24.95" customHeight="1" spans="1:19">
      <c r="A4" s="173" t="s">
        <v>26</v>
      </c>
      <c r="B4" s="174" t="s">
        <v>27</v>
      </c>
      <c r="C4" s="174" t="s">
        <v>28</v>
      </c>
      <c r="D4" s="174" t="s">
        <v>29</v>
      </c>
      <c r="E4" s="174" t="s">
        <v>30</v>
      </c>
      <c r="F4" s="174" t="s">
        <v>31</v>
      </c>
      <c r="G4" s="173" t="s">
        <v>32</v>
      </c>
      <c r="H4" s="174" t="s">
        <v>33</v>
      </c>
      <c r="I4" s="174" t="s">
        <v>34</v>
      </c>
      <c r="J4" s="190" t="s">
        <v>35</v>
      </c>
      <c r="K4" s="190" t="s">
        <v>36</v>
      </c>
      <c r="L4" s="191"/>
      <c r="M4" s="191"/>
      <c r="N4" s="191"/>
      <c r="O4" s="191"/>
      <c r="P4" s="190" t="s">
        <v>37</v>
      </c>
      <c r="Q4" s="190" t="s">
        <v>38</v>
      </c>
      <c r="R4" s="190" t="s">
        <v>39</v>
      </c>
      <c r="S4" s="182" t="s">
        <v>40</v>
      </c>
    </row>
    <row r="5" ht="24.95" customHeight="1" spans="1:19">
      <c r="A5" s="175"/>
      <c r="B5" s="176"/>
      <c r="C5" s="177"/>
      <c r="D5" s="177"/>
      <c r="E5" s="177"/>
      <c r="F5" s="177"/>
      <c r="G5" s="178"/>
      <c r="H5" s="177"/>
      <c r="I5" s="177"/>
      <c r="J5" s="191"/>
      <c r="K5" s="190" t="s">
        <v>41</v>
      </c>
      <c r="L5" s="190" t="s">
        <v>42</v>
      </c>
      <c r="M5" s="190" t="s">
        <v>43</v>
      </c>
      <c r="N5" s="190" t="s">
        <v>44</v>
      </c>
      <c r="O5" s="190" t="s">
        <v>45</v>
      </c>
      <c r="P5" s="191"/>
      <c r="Q5" s="191"/>
      <c r="R5" s="191"/>
      <c r="S5" s="201"/>
    </row>
    <row r="6" ht="24.95" customHeight="1" spans="1:19">
      <c r="A6" s="175"/>
      <c r="B6" s="176"/>
      <c r="C6" s="177"/>
      <c r="D6" s="177"/>
      <c r="E6" s="177"/>
      <c r="F6" s="177"/>
      <c r="G6" s="178"/>
      <c r="H6" s="177"/>
      <c r="I6" s="177"/>
      <c r="J6" s="191"/>
      <c r="K6" s="191"/>
      <c r="L6" s="191"/>
      <c r="M6" s="191"/>
      <c r="N6" s="191"/>
      <c r="O6" s="191"/>
      <c r="P6" s="191"/>
      <c r="Q6" s="191"/>
      <c r="R6" s="191"/>
      <c r="S6" s="201"/>
    </row>
    <row r="7" s="166" customFormat="1" ht="24.95" customHeight="1" spans="1:19">
      <c r="A7" s="179" t="s">
        <v>46</v>
      </c>
      <c r="B7" s="180"/>
      <c r="C7" s="179" t="s">
        <v>47</v>
      </c>
      <c r="D7" s="181">
        <f>K7</f>
        <v>330.14</v>
      </c>
      <c r="E7" s="180">
        <v>2021</v>
      </c>
      <c r="F7" s="180">
        <v>2022</v>
      </c>
      <c r="G7" s="179" t="s">
        <v>48</v>
      </c>
      <c r="H7" s="180">
        <f t="shared" ref="H7:H19" si="0">I7+J7</f>
        <v>103022</v>
      </c>
      <c r="I7" s="180"/>
      <c r="J7" s="191">
        <f t="shared" ref="J7:O7" si="1">J8+J13+J21+J35+J43+J62+J76+J77+J78</f>
        <v>103022</v>
      </c>
      <c r="K7" s="191">
        <f t="shared" si="1"/>
        <v>330.14</v>
      </c>
      <c r="L7" s="191">
        <f t="shared" si="1"/>
        <v>52.24</v>
      </c>
      <c r="M7" s="191">
        <f t="shared" si="1"/>
        <v>136.22</v>
      </c>
      <c r="N7" s="191">
        <f t="shared" si="1"/>
        <v>85</v>
      </c>
      <c r="O7" s="191">
        <f t="shared" si="1"/>
        <v>56.68</v>
      </c>
      <c r="P7" s="183" t="s">
        <v>49</v>
      </c>
      <c r="Q7" s="202" t="s">
        <v>50</v>
      </c>
      <c r="R7" s="203" t="s">
        <v>51</v>
      </c>
      <c r="S7" s="204"/>
    </row>
    <row r="8" s="167" customFormat="1" ht="24.95" customHeight="1" spans="1:19">
      <c r="A8" s="182" t="s">
        <v>52</v>
      </c>
      <c r="B8" s="183" t="s">
        <v>53</v>
      </c>
      <c r="C8" s="179" t="s">
        <v>47</v>
      </c>
      <c r="D8" s="181">
        <f>K8</f>
        <v>17.8</v>
      </c>
      <c r="E8" s="180">
        <v>2021</v>
      </c>
      <c r="F8" s="180">
        <v>2022</v>
      </c>
      <c r="G8" s="179" t="s">
        <v>48</v>
      </c>
      <c r="H8" s="180">
        <f t="shared" si="0"/>
        <v>3831.25</v>
      </c>
      <c r="I8" s="192"/>
      <c r="J8" s="180">
        <f t="shared" ref="J8:O8" si="2">SUM(J9:J12)</f>
        <v>3831.25</v>
      </c>
      <c r="K8" s="181">
        <f t="shared" si="2"/>
        <v>17.8</v>
      </c>
      <c r="L8" s="181">
        <f t="shared" si="2"/>
        <v>1.8</v>
      </c>
      <c r="M8" s="181">
        <f t="shared" si="2"/>
        <v>6.4</v>
      </c>
      <c r="N8" s="181">
        <f t="shared" si="2"/>
        <v>7.5</v>
      </c>
      <c r="O8" s="181">
        <f t="shared" si="2"/>
        <v>2.1</v>
      </c>
      <c r="P8" s="183" t="s">
        <v>49</v>
      </c>
      <c r="Q8" s="205" t="s">
        <v>54</v>
      </c>
      <c r="R8" s="205" t="s">
        <v>55</v>
      </c>
      <c r="S8" s="206"/>
    </row>
    <row r="9" s="167" customFormat="1" ht="24.95" customHeight="1" spans="1:19">
      <c r="A9" s="184">
        <v>1</v>
      </c>
      <c r="B9" s="185" t="s">
        <v>56</v>
      </c>
      <c r="C9" s="186" t="s">
        <v>47</v>
      </c>
      <c r="D9" s="187"/>
      <c r="E9" s="188">
        <v>2021</v>
      </c>
      <c r="F9" s="188">
        <v>2022</v>
      </c>
      <c r="G9" s="186" t="s">
        <v>48</v>
      </c>
      <c r="H9" s="188">
        <f t="shared" si="0"/>
        <v>114</v>
      </c>
      <c r="I9" s="192"/>
      <c r="J9" s="188">
        <f>N8*15.2</f>
        <v>114</v>
      </c>
      <c r="K9" s="187"/>
      <c r="L9" s="187"/>
      <c r="M9" s="187"/>
      <c r="N9" s="187"/>
      <c r="O9" s="187"/>
      <c r="P9" s="193" t="s">
        <v>49</v>
      </c>
      <c r="Q9" s="207" t="s">
        <v>54</v>
      </c>
      <c r="R9" s="207" t="s">
        <v>55</v>
      </c>
      <c r="S9" s="206"/>
    </row>
    <row r="10" s="167" customFormat="1" ht="24.95" customHeight="1" spans="1:19">
      <c r="A10" s="184">
        <v>2</v>
      </c>
      <c r="B10" s="185" t="s">
        <v>57</v>
      </c>
      <c r="C10" s="186" t="s">
        <v>47</v>
      </c>
      <c r="D10" s="187">
        <f t="shared" ref="D10:D15" si="3">K10</f>
        <v>5.5</v>
      </c>
      <c r="E10" s="188">
        <v>2021</v>
      </c>
      <c r="F10" s="188">
        <v>2022</v>
      </c>
      <c r="G10" s="186" t="s">
        <v>48</v>
      </c>
      <c r="H10" s="188">
        <f t="shared" si="0"/>
        <v>1500</v>
      </c>
      <c r="I10" s="192"/>
      <c r="J10" s="188">
        <f t="shared" ref="J10:J15" si="4">L10*800+M10*100+N10*50.3+O10*600</f>
        <v>1500</v>
      </c>
      <c r="K10" s="187">
        <f t="shared" ref="K10:K15" si="5">L10+M10+N10+O10</f>
        <v>5.5</v>
      </c>
      <c r="L10" s="187">
        <v>0.5</v>
      </c>
      <c r="M10" s="187">
        <v>3.8</v>
      </c>
      <c r="N10" s="187"/>
      <c r="O10" s="187">
        <v>1.2</v>
      </c>
      <c r="P10" s="193" t="s">
        <v>49</v>
      </c>
      <c r="Q10" s="207" t="s">
        <v>58</v>
      </c>
      <c r="R10" s="207" t="s">
        <v>59</v>
      </c>
      <c r="S10" s="206"/>
    </row>
    <row r="11" s="167" customFormat="1" ht="24.95" customHeight="1" spans="1:19">
      <c r="A11" s="184">
        <v>3</v>
      </c>
      <c r="B11" s="185" t="s">
        <v>60</v>
      </c>
      <c r="C11" s="186" t="s">
        <v>47</v>
      </c>
      <c r="D11" s="187">
        <f t="shared" si="3"/>
        <v>9</v>
      </c>
      <c r="E11" s="188">
        <v>2021</v>
      </c>
      <c r="F11" s="188">
        <v>2022</v>
      </c>
      <c r="G11" s="186" t="s">
        <v>48</v>
      </c>
      <c r="H11" s="188">
        <f t="shared" si="0"/>
        <v>1591.5</v>
      </c>
      <c r="I11" s="192"/>
      <c r="J11" s="188">
        <f t="shared" si="4"/>
        <v>1591.5</v>
      </c>
      <c r="K11" s="187">
        <f t="shared" si="5"/>
        <v>9</v>
      </c>
      <c r="L11" s="194">
        <v>1.2</v>
      </c>
      <c r="M11" s="194">
        <v>2.6</v>
      </c>
      <c r="N11" s="194">
        <v>5</v>
      </c>
      <c r="O11" s="194">
        <v>0.2</v>
      </c>
      <c r="P11" s="193" t="s">
        <v>49</v>
      </c>
      <c r="Q11" s="207" t="s">
        <v>61</v>
      </c>
      <c r="R11" s="207" t="s">
        <v>62</v>
      </c>
      <c r="S11" s="206"/>
    </row>
    <row r="12" s="167" customFormat="1" ht="24.95" customHeight="1" spans="1:19">
      <c r="A12" s="184">
        <v>4</v>
      </c>
      <c r="B12" s="185" t="s">
        <v>63</v>
      </c>
      <c r="C12" s="186" t="s">
        <v>47</v>
      </c>
      <c r="D12" s="187">
        <f t="shared" si="3"/>
        <v>3.3</v>
      </c>
      <c r="E12" s="188">
        <v>2021</v>
      </c>
      <c r="F12" s="188">
        <v>2022</v>
      </c>
      <c r="G12" s="186" t="s">
        <v>48</v>
      </c>
      <c r="H12" s="188">
        <f t="shared" si="0"/>
        <v>625.75</v>
      </c>
      <c r="I12" s="192"/>
      <c r="J12" s="188">
        <f t="shared" si="4"/>
        <v>625.75</v>
      </c>
      <c r="K12" s="187">
        <f t="shared" si="5"/>
        <v>3.3</v>
      </c>
      <c r="L12" s="194">
        <v>0.1</v>
      </c>
      <c r="M12" s="194"/>
      <c r="N12" s="194">
        <v>2.5</v>
      </c>
      <c r="O12" s="194">
        <v>0.7</v>
      </c>
      <c r="P12" s="193" t="s">
        <v>49</v>
      </c>
      <c r="Q12" s="207" t="s">
        <v>64</v>
      </c>
      <c r="R12" s="207" t="s">
        <v>65</v>
      </c>
      <c r="S12" s="206"/>
    </row>
    <row r="13" s="167" customFormat="1" ht="24.95" customHeight="1" spans="1:19">
      <c r="A13" s="182" t="s">
        <v>66</v>
      </c>
      <c r="B13" s="183" t="s">
        <v>67</v>
      </c>
      <c r="C13" s="179" t="s">
        <v>47</v>
      </c>
      <c r="D13" s="181">
        <f t="shared" si="3"/>
        <v>22.58</v>
      </c>
      <c r="E13" s="180">
        <v>2021</v>
      </c>
      <c r="F13" s="180">
        <v>2022</v>
      </c>
      <c r="G13" s="179" t="s">
        <v>48</v>
      </c>
      <c r="H13" s="180">
        <f t="shared" si="0"/>
        <v>4109.75</v>
      </c>
      <c r="I13" s="180"/>
      <c r="J13" s="180">
        <f>SUM(J14:J20)</f>
        <v>4109.75</v>
      </c>
      <c r="K13" s="181">
        <f t="shared" si="5"/>
        <v>22.58</v>
      </c>
      <c r="L13" s="180">
        <f t="shared" ref="L13:Q13" si="6">SUM(L14:L20)</f>
        <v>1.18</v>
      </c>
      <c r="M13" s="180">
        <f t="shared" si="6"/>
        <v>12.4</v>
      </c>
      <c r="N13" s="180">
        <f t="shared" si="6"/>
        <v>6.5</v>
      </c>
      <c r="O13" s="180">
        <f t="shared" si="6"/>
        <v>2.5</v>
      </c>
      <c r="P13" s="183" t="s">
        <v>49</v>
      </c>
      <c r="Q13" s="202" t="s">
        <v>68</v>
      </c>
      <c r="R13" s="205" t="s">
        <v>69</v>
      </c>
      <c r="S13" s="208"/>
    </row>
    <row r="14" s="166" customFormat="1" ht="24.95" customHeight="1" spans="1:19">
      <c r="A14" s="184">
        <v>1</v>
      </c>
      <c r="B14" s="185" t="s">
        <v>70</v>
      </c>
      <c r="C14" s="186" t="s">
        <v>47</v>
      </c>
      <c r="D14" s="187"/>
      <c r="E14" s="188">
        <v>2021</v>
      </c>
      <c r="F14" s="188">
        <v>2022</v>
      </c>
      <c r="G14" s="186" t="s">
        <v>48</v>
      </c>
      <c r="H14" s="188">
        <f t="shared" si="0"/>
        <v>98.8</v>
      </c>
      <c r="I14" s="195"/>
      <c r="J14" s="188">
        <f>N13*15.2</f>
        <v>98.8</v>
      </c>
      <c r="K14" s="187"/>
      <c r="L14" s="196"/>
      <c r="M14" s="196"/>
      <c r="N14" s="196"/>
      <c r="O14" s="196"/>
      <c r="P14" s="193" t="s">
        <v>49</v>
      </c>
      <c r="Q14" s="209" t="s">
        <v>68</v>
      </c>
      <c r="R14" s="207" t="s">
        <v>69</v>
      </c>
      <c r="S14" s="210"/>
    </row>
    <row r="15" s="168" customFormat="1" ht="24.95" customHeight="1" spans="1:19">
      <c r="A15" s="178">
        <v>2</v>
      </c>
      <c r="B15" s="185" t="s">
        <v>71</v>
      </c>
      <c r="C15" s="186" t="s">
        <v>47</v>
      </c>
      <c r="D15" s="187">
        <f t="shared" ref="D15:D21" si="7">K15</f>
        <v>1.2</v>
      </c>
      <c r="E15" s="188">
        <v>2021</v>
      </c>
      <c r="F15" s="188">
        <v>2022</v>
      </c>
      <c r="G15" s="186" t="s">
        <v>48</v>
      </c>
      <c r="H15" s="188">
        <f t="shared" si="0"/>
        <v>370</v>
      </c>
      <c r="I15" s="195"/>
      <c r="J15" s="188">
        <f t="shared" ref="J15:J20" si="8">L15*800+M15*100+N15*50.3+O15*600</f>
        <v>370</v>
      </c>
      <c r="K15" s="187">
        <f t="shared" ref="K15:K20" si="9">L15+M15+N15+O15</f>
        <v>1.2</v>
      </c>
      <c r="L15" s="194"/>
      <c r="M15" s="194">
        <v>0.7</v>
      </c>
      <c r="N15" s="194"/>
      <c r="O15" s="194">
        <v>0.5</v>
      </c>
      <c r="P15" s="193" t="s">
        <v>49</v>
      </c>
      <c r="Q15" s="211" t="s">
        <v>72</v>
      </c>
      <c r="R15" s="211" t="s">
        <v>73</v>
      </c>
      <c r="S15" s="210"/>
    </row>
    <row r="16" s="168" customFormat="1" ht="24.95" customHeight="1" spans="1:19">
      <c r="A16" s="184">
        <v>3</v>
      </c>
      <c r="B16" s="185" t="s">
        <v>74</v>
      </c>
      <c r="C16" s="186" t="s">
        <v>47</v>
      </c>
      <c r="D16" s="187">
        <f t="shared" si="7"/>
        <v>4</v>
      </c>
      <c r="E16" s="188">
        <v>2021</v>
      </c>
      <c r="F16" s="188">
        <v>2022</v>
      </c>
      <c r="G16" s="186" t="s">
        <v>48</v>
      </c>
      <c r="H16" s="188">
        <f t="shared" si="0"/>
        <v>980</v>
      </c>
      <c r="I16" s="195"/>
      <c r="J16" s="188">
        <f t="shared" si="8"/>
        <v>980</v>
      </c>
      <c r="K16" s="187">
        <f t="shared" si="9"/>
        <v>4</v>
      </c>
      <c r="L16" s="194">
        <v>0.4</v>
      </c>
      <c r="M16" s="194">
        <v>3</v>
      </c>
      <c r="N16" s="194"/>
      <c r="O16" s="194">
        <v>0.6</v>
      </c>
      <c r="P16" s="193" t="s">
        <v>49</v>
      </c>
      <c r="Q16" s="212" t="s">
        <v>75</v>
      </c>
      <c r="R16" s="207" t="s">
        <v>76</v>
      </c>
      <c r="S16" s="210"/>
    </row>
    <row r="17" s="168" customFormat="1" ht="24.95" customHeight="1" spans="1:19">
      <c r="A17" s="178">
        <v>4</v>
      </c>
      <c r="B17" s="185" t="s">
        <v>77</v>
      </c>
      <c r="C17" s="186" t="s">
        <v>47</v>
      </c>
      <c r="D17" s="187">
        <f t="shared" si="7"/>
        <v>4</v>
      </c>
      <c r="E17" s="188">
        <v>2021</v>
      </c>
      <c r="F17" s="188">
        <v>2022</v>
      </c>
      <c r="G17" s="186" t="s">
        <v>48</v>
      </c>
      <c r="H17" s="188">
        <f t="shared" si="0"/>
        <v>610.6</v>
      </c>
      <c r="I17" s="195"/>
      <c r="J17" s="188">
        <f t="shared" si="8"/>
        <v>610.6</v>
      </c>
      <c r="K17" s="187">
        <f t="shared" si="9"/>
        <v>4</v>
      </c>
      <c r="L17" s="194">
        <v>0.3</v>
      </c>
      <c r="M17" s="194">
        <v>1.5</v>
      </c>
      <c r="N17" s="194">
        <v>2</v>
      </c>
      <c r="O17" s="194">
        <v>0.2</v>
      </c>
      <c r="P17" s="193" t="s">
        <v>49</v>
      </c>
      <c r="Q17" s="211" t="s">
        <v>78</v>
      </c>
      <c r="R17" s="207" t="s">
        <v>79</v>
      </c>
      <c r="S17" s="210"/>
    </row>
    <row r="18" s="168" customFormat="1" ht="24.95" customHeight="1" spans="1:19">
      <c r="A18" s="184">
        <v>5</v>
      </c>
      <c r="B18" s="185" t="s">
        <v>80</v>
      </c>
      <c r="C18" s="186" t="s">
        <v>47</v>
      </c>
      <c r="D18" s="187">
        <f t="shared" si="7"/>
        <v>3</v>
      </c>
      <c r="E18" s="188">
        <v>2021</v>
      </c>
      <c r="F18" s="188">
        <v>2022</v>
      </c>
      <c r="G18" s="186" t="s">
        <v>48</v>
      </c>
      <c r="H18" s="188">
        <f t="shared" si="0"/>
        <v>490.6</v>
      </c>
      <c r="I18" s="195"/>
      <c r="J18" s="188">
        <f t="shared" si="8"/>
        <v>490.6</v>
      </c>
      <c r="K18" s="187">
        <f t="shared" si="9"/>
        <v>3</v>
      </c>
      <c r="L18" s="194">
        <v>0.2</v>
      </c>
      <c r="M18" s="194">
        <v>0.5</v>
      </c>
      <c r="N18" s="194">
        <v>2</v>
      </c>
      <c r="O18" s="194">
        <v>0.3</v>
      </c>
      <c r="P18" s="193" t="s">
        <v>49</v>
      </c>
      <c r="Q18" s="211" t="s">
        <v>81</v>
      </c>
      <c r="R18" s="207" t="s">
        <v>82</v>
      </c>
      <c r="S18" s="210"/>
    </row>
    <row r="19" s="168" customFormat="1" ht="24.95" customHeight="1" spans="1:19">
      <c r="A19" s="178">
        <v>6</v>
      </c>
      <c r="B19" s="185" t="s">
        <v>83</v>
      </c>
      <c r="C19" s="186" t="s">
        <v>47</v>
      </c>
      <c r="D19" s="187">
        <f t="shared" si="7"/>
        <v>6.1</v>
      </c>
      <c r="E19" s="188">
        <v>2021</v>
      </c>
      <c r="F19" s="188">
        <v>2022</v>
      </c>
      <c r="G19" s="186" t="s">
        <v>48</v>
      </c>
      <c r="H19" s="188">
        <f t="shared" si="0"/>
        <v>880.3</v>
      </c>
      <c r="I19" s="195"/>
      <c r="J19" s="188">
        <f t="shared" si="8"/>
        <v>880.3</v>
      </c>
      <c r="K19" s="187">
        <f t="shared" si="9"/>
        <v>6.1</v>
      </c>
      <c r="L19" s="194">
        <v>0.1</v>
      </c>
      <c r="M19" s="194">
        <v>4.5</v>
      </c>
      <c r="N19" s="194">
        <v>1</v>
      </c>
      <c r="O19" s="194">
        <v>0.5</v>
      </c>
      <c r="P19" s="193" t="s">
        <v>49</v>
      </c>
      <c r="Q19" s="211" t="s">
        <v>84</v>
      </c>
      <c r="R19" s="211" t="s">
        <v>85</v>
      </c>
      <c r="S19" s="210"/>
    </row>
    <row r="20" s="168" customFormat="1" ht="24.95" customHeight="1" spans="1:19">
      <c r="A20" s="184">
        <v>7</v>
      </c>
      <c r="B20" s="185" t="s">
        <v>86</v>
      </c>
      <c r="C20" s="186" t="s">
        <v>47</v>
      </c>
      <c r="D20" s="187">
        <f t="shared" si="7"/>
        <v>4.28</v>
      </c>
      <c r="E20" s="188">
        <v>2021</v>
      </c>
      <c r="F20" s="188">
        <v>2022</v>
      </c>
      <c r="G20" s="186" t="s">
        <v>48</v>
      </c>
      <c r="H20" s="188">
        <f t="shared" ref="H20:H78" si="10">I20+J20</f>
        <v>679.45</v>
      </c>
      <c r="I20" s="195"/>
      <c r="J20" s="188">
        <f t="shared" si="8"/>
        <v>679.45</v>
      </c>
      <c r="K20" s="187">
        <f t="shared" si="9"/>
        <v>4.28</v>
      </c>
      <c r="L20" s="194">
        <v>0.18</v>
      </c>
      <c r="M20" s="194">
        <v>2.2</v>
      </c>
      <c r="N20" s="194">
        <v>1.5</v>
      </c>
      <c r="O20" s="194">
        <v>0.4</v>
      </c>
      <c r="P20" s="193" t="s">
        <v>49</v>
      </c>
      <c r="Q20" s="211" t="s">
        <v>87</v>
      </c>
      <c r="R20" s="211" t="s">
        <v>88</v>
      </c>
      <c r="S20" s="210"/>
    </row>
    <row r="21" s="169" customFormat="1" ht="24.95" customHeight="1" spans="1:19">
      <c r="A21" s="189" t="s">
        <v>89</v>
      </c>
      <c r="B21" s="183" t="s">
        <v>90</v>
      </c>
      <c r="C21" s="179" t="s">
        <v>47</v>
      </c>
      <c r="D21" s="181">
        <f t="shared" si="7"/>
        <v>43.94</v>
      </c>
      <c r="E21" s="180">
        <v>2021</v>
      </c>
      <c r="F21" s="180">
        <v>2022</v>
      </c>
      <c r="G21" s="179" t="s">
        <v>48</v>
      </c>
      <c r="H21" s="180">
        <f t="shared" si="10"/>
        <v>11391.25</v>
      </c>
      <c r="I21" s="180"/>
      <c r="J21" s="180">
        <f t="shared" ref="J21:O21" si="11">SUM(J22:J34)</f>
        <v>11391.25</v>
      </c>
      <c r="K21" s="180">
        <f t="shared" si="11"/>
        <v>43.94</v>
      </c>
      <c r="L21" s="180">
        <f t="shared" si="11"/>
        <v>5.26</v>
      </c>
      <c r="M21" s="180">
        <f t="shared" si="11"/>
        <v>15.48</v>
      </c>
      <c r="N21" s="180">
        <f t="shared" si="11"/>
        <v>15.5</v>
      </c>
      <c r="O21" s="180">
        <f t="shared" si="11"/>
        <v>7.7</v>
      </c>
      <c r="P21" s="183" t="s">
        <v>49</v>
      </c>
      <c r="Q21" s="205" t="s">
        <v>91</v>
      </c>
      <c r="R21" s="205" t="s">
        <v>92</v>
      </c>
      <c r="S21" s="213"/>
    </row>
    <row r="22" s="168" customFormat="1" ht="24.95" customHeight="1" spans="1:19">
      <c r="A22" s="178">
        <v>1</v>
      </c>
      <c r="B22" s="185" t="s">
        <v>93</v>
      </c>
      <c r="C22" s="186" t="s">
        <v>47</v>
      </c>
      <c r="D22" s="187"/>
      <c r="E22" s="188">
        <v>2021</v>
      </c>
      <c r="F22" s="188">
        <v>2022</v>
      </c>
      <c r="G22" s="186" t="s">
        <v>48</v>
      </c>
      <c r="H22" s="188">
        <f t="shared" si="10"/>
        <v>235.6</v>
      </c>
      <c r="I22" s="197"/>
      <c r="J22" s="188">
        <f>N21*15.2</f>
        <v>235.6</v>
      </c>
      <c r="K22" s="187"/>
      <c r="L22" s="198"/>
      <c r="M22" s="199"/>
      <c r="N22" s="198"/>
      <c r="O22" s="198"/>
      <c r="P22" s="193" t="s">
        <v>49</v>
      </c>
      <c r="Q22" s="207" t="s">
        <v>91</v>
      </c>
      <c r="R22" s="207" t="s">
        <v>92</v>
      </c>
      <c r="S22" s="200"/>
    </row>
    <row r="23" s="166" customFormat="1" ht="24.95" customHeight="1" spans="1:19">
      <c r="A23" s="184">
        <v>2</v>
      </c>
      <c r="B23" s="185" t="s">
        <v>94</v>
      </c>
      <c r="C23" s="186" t="s">
        <v>47</v>
      </c>
      <c r="D23" s="187">
        <f t="shared" ref="D23:D35" si="12">K23</f>
        <v>6.6</v>
      </c>
      <c r="E23" s="188">
        <v>2021</v>
      </c>
      <c r="F23" s="188">
        <v>2022</v>
      </c>
      <c r="G23" s="186" t="s">
        <v>48</v>
      </c>
      <c r="H23" s="188">
        <f t="shared" si="10"/>
        <v>1355.93</v>
      </c>
      <c r="I23" s="197"/>
      <c r="J23" s="188">
        <f t="shared" ref="J23:J34" si="13">L23*800+M23*100+N23*50.3+O23*600</f>
        <v>1355.93</v>
      </c>
      <c r="K23" s="187">
        <f t="shared" ref="K23:K34" si="14">L23+M23+N23+O23</f>
        <v>6.6</v>
      </c>
      <c r="L23" s="194">
        <v>0.5</v>
      </c>
      <c r="M23" s="194">
        <v>2</v>
      </c>
      <c r="N23" s="194">
        <v>3.1</v>
      </c>
      <c r="O23" s="194">
        <v>1</v>
      </c>
      <c r="P23" s="193" t="s">
        <v>49</v>
      </c>
      <c r="Q23" s="207" t="s">
        <v>95</v>
      </c>
      <c r="R23" s="207" t="s">
        <v>96</v>
      </c>
      <c r="S23" s="210"/>
    </row>
    <row r="24" s="166" customFormat="1" ht="24.95" customHeight="1" spans="1:19">
      <c r="A24" s="178">
        <v>3</v>
      </c>
      <c r="B24" s="185" t="s">
        <v>97</v>
      </c>
      <c r="C24" s="186" t="s">
        <v>47</v>
      </c>
      <c r="D24" s="187">
        <f t="shared" si="12"/>
        <v>2.4</v>
      </c>
      <c r="E24" s="188">
        <v>2021</v>
      </c>
      <c r="F24" s="188">
        <v>2022</v>
      </c>
      <c r="G24" s="186" t="s">
        <v>48</v>
      </c>
      <c r="H24" s="188">
        <f t="shared" si="10"/>
        <v>710</v>
      </c>
      <c r="I24" s="197"/>
      <c r="J24" s="188">
        <f t="shared" si="13"/>
        <v>710</v>
      </c>
      <c r="K24" s="187">
        <f t="shared" si="14"/>
        <v>2.4</v>
      </c>
      <c r="L24" s="194">
        <v>0.1</v>
      </c>
      <c r="M24" s="194">
        <v>1.5</v>
      </c>
      <c r="N24" s="194"/>
      <c r="O24" s="194">
        <v>0.8</v>
      </c>
      <c r="P24" s="193" t="s">
        <v>49</v>
      </c>
      <c r="Q24" s="207" t="s">
        <v>98</v>
      </c>
      <c r="R24" s="207" t="s">
        <v>99</v>
      </c>
      <c r="S24" s="210"/>
    </row>
    <row r="25" s="166" customFormat="1" ht="24.95" customHeight="1" spans="1:19">
      <c r="A25" s="184">
        <v>4</v>
      </c>
      <c r="B25" s="185" t="s">
        <v>100</v>
      </c>
      <c r="C25" s="186" t="s">
        <v>47</v>
      </c>
      <c r="D25" s="187">
        <f t="shared" si="12"/>
        <v>4.68</v>
      </c>
      <c r="E25" s="188">
        <v>2021</v>
      </c>
      <c r="F25" s="188">
        <v>2022</v>
      </c>
      <c r="G25" s="186" t="s">
        <v>48</v>
      </c>
      <c r="H25" s="188">
        <f t="shared" si="10"/>
        <v>1388.48</v>
      </c>
      <c r="I25" s="197"/>
      <c r="J25" s="188">
        <f t="shared" si="13"/>
        <v>1388.48</v>
      </c>
      <c r="K25" s="187">
        <f t="shared" si="14"/>
        <v>4.68</v>
      </c>
      <c r="L25" s="194">
        <v>0.5</v>
      </c>
      <c r="M25" s="194">
        <v>1.28</v>
      </c>
      <c r="N25" s="194">
        <v>1.6</v>
      </c>
      <c r="O25" s="194">
        <v>1.3</v>
      </c>
      <c r="P25" s="193" t="s">
        <v>49</v>
      </c>
      <c r="Q25" s="207" t="s">
        <v>101</v>
      </c>
      <c r="R25" s="207" t="s">
        <v>102</v>
      </c>
      <c r="S25" s="210"/>
    </row>
    <row r="26" s="166" customFormat="1" ht="24.95" customHeight="1" spans="1:19">
      <c r="A26" s="178">
        <v>5</v>
      </c>
      <c r="B26" s="185" t="s">
        <v>103</v>
      </c>
      <c r="C26" s="186" t="s">
        <v>47</v>
      </c>
      <c r="D26" s="187">
        <f t="shared" si="12"/>
        <v>4.8</v>
      </c>
      <c r="E26" s="188">
        <v>2021</v>
      </c>
      <c r="F26" s="188">
        <v>2022</v>
      </c>
      <c r="G26" s="186" t="s">
        <v>48</v>
      </c>
      <c r="H26" s="188">
        <f t="shared" si="10"/>
        <v>860.48</v>
      </c>
      <c r="I26" s="197"/>
      <c r="J26" s="188">
        <f t="shared" si="13"/>
        <v>860.48</v>
      </c>
      <c r="K26" s="187">
        <f t="shared" si="14"/>
        <v>4.8</v>
      </c>
      <c r="L26" s="194">
        <v>0.3</v>
      </c>
      <c r="M26" s="194">
        <v>2.4</v>
      </c>
      <c r="N26" s="194">
        <v>1.6</v>
      </c>
      <c r="O26" s="194">
        <v>0.5</v>
      </c>
      <c r="P26" s="193" t="s">
        <v>49</v>
      </c>
      <c r="Q26" s="207" t="s">
        <v>104</v>
      </c>
      <c r="R26" s="207" t="s">
        <v>105</v>
      </c>
      <c r="S26" s="210"/>
    </row>
    <row r="27" s="166" customFormat="1" ht="24.95" customHeight="1" spans="1:19">
      <c r="A27" s="184">
        <v>6</v>
      </c>
      <c r="B27" s="185" t="s">
        <v>106</v>
      </c>
      <c r="C27" s="186" t="s">
        <v>47</v>
      </c>
      <c r="D27" s="187">
        <f t="shared" si="12"/>
        <v>4.6</v>
      </c>
      <c r="E27" s="188">
        <v>2021</v>
      </c>
      <c r="F27" s="188">
        <v>2022</v>
      </c>
      <c r="G27" s="186" t="s">
        <v>48</v>
      </c>
      <c r="H27" s="188">
        <f t="shared" si="10"/>
        <v>1850.3</v>
      </c>
      <c r="I27" s="197"/>
      <c r="J27" s="188">
        <f t="shared" si="13"/>
        <v>1850.3</v>
      </c>
      <c r="K27" s="187">
        <f t="shared" si="14"/>
        <v>4.6</v>
      </c>
      <c r="L27" s="194">
        <v>1.2</v>
      </c>
      <c r="M27" s="194">
        <v>1.2</v>
      </c>
      <c r="N27" s="194">
        <v>1</v>
      </c>
      <c r="O27" s="194">
        <v>1.2</v>
      </c>
      <c r="P27" s="193" t="s">
        <v>49</v>
      </c>
      <c r="Q27" s="207" t="s">
        <v>107</v>
      </c>
      <c r="R27" s="207" t="s">
        <v>108</v>
      </c>
      <c r="S27" s="210"/>
    </row>
    <row r="28" s="166" customFormat="1" ht="24.95" customHeight="1" spans="1:19">
      <c r="A28" s="178">
        <v>7</v>
      </c>
      <c r="B28" s="185" t="s">
        <v>109</v>
      </c>
      <c r="C28" s="186" t="s">
        <v>47</v>
      </c>
      <c r="D28" s="187">
        <f t="shared" si="12"/>
        <v>10.6</v>
      </c>
      <c r="E28" s="188">
        <v>2021</v>
      </c>
      <c r="F28" s="188">
        <v>2022</v>
      </c>
      <c r="G28" s="186" t="s">
        <v>48</v>
      </c>
      <c r="H28" s="188">
        <f t="shared" si="10"/>
        <v>2031.38</v>
      </c>
      <c r="I28" s="197"/>
      <c r="J28" s="188">
        <f t="shared" si="13"/>
        <v>2031.38</v>
      </c>
      <c r="K28" s="187">
        <f t="shared" si="14"/>
        <v>10.6</v>
      </c>
      <c r="L28" s="194">
        <v>1</v>
      </c>
      <c r="M28" s="194">
        <v>4</v>
      </c>
      <c r="N28" s="194">
        <v>4.6</v>
      </c>
      <c r="O28" s="194">
        <v>1</v>
      </c>
      <c r="P28" s="193" t="s">
        <v>49</v>
      </c>
      <c r="Q28" s="207" t="s">
        <v>110</v>
      </c>
      <c r="R28" s="207" t="s">
        <v>111</v>
      </c>
      <c r="S28" s="210"/>
    </row>
    <row r="29" s="166" customFormat="1" ht="24.95" customHeight="1" spans="1:19">
      <c r="A29" s="184">
        <v>8</v>
      </c>
      <c r="B29" s="185" t="s">
        <v>112</v>
      </c>
      <c r="C29" s="186" t="s">
        <v>47</v>
      </c>
      <c r="D29" s="187">
        <f t="shared" si="12"/>
        <v>7.1</v>
      </c>
      <c r="E29" s="188">
        <v>2021</v>
      </c>
      <c r="F29" s="188">
        <v>2022</v>
      </c>
      <c r="G29" s="186" t="s">
        <v>48</v>
      </c>
      <c r="H29" s="188">
        <f t="shared" si="10"/>
        <v>1775.93</v>
      </c>
      <c r="I29" s="197"/>
      <c r="J29" s="188">
        <f t="shared" si="13"/>
        <v>1775.93</v>
      </c>
      <c r="K29" s="187">
        <f t="shared" si="14"/>
        <v>7.1</v>
      </c>
      <c r="L29" s="194">
        <v>1.1</v>
      </c>
      <c r="M29" s="194">
        <v>2</v>
      </c>
      <c r="N29" s="194">
        <v>3.1</v>
      </c>
      <c r="O29" s="194">
        <v>0.9</v>
      </c>
      <c r="P29" s="193" t="s">
        <v>49</v>
      </c>
      <c r="Q29" s="207" t="s">
        <v>113</v>
      </c>
      <c r="R29" s="207" t="s">
        <v>114</v>
      </c>
      <c r="S29" s="210"/>
    </row>
    <row r="30" s="166" customFormat="1" ht="24.95" customHeight="1" spans="1:19">
      <c r="A30" s="178">
        <v>9</v>
      </c>
      <c r="B30" s="185" t="s">
        <v>115</v>
      </c>
      <c r="C30" s="186" t="s">
        <v>47</v>
      </c>
      <c r="D30" s="187">
        <f t="shared" si="12"/>
        <v>0.1</v>
      </c>
      <c r="E30" s="188">
        <v>2021</v>
      </c>
      <c r="F30" s="188">
        <v>2022</v>
      </c>
      <c r="G30" s="186" t="s">
        <v>48</v>
      </c>
      <c r="H30" s="188">
        <f t="shared" si="10"/>
        <v>60</v>
      </c>
      <c r="I30" s="197"/>
      <c r="J30" s="188">
        <f t="shared" si="13"/>
        <v>60</v>
      </c>
      <c r="K30" s="187">
        <f t="shared" si="14"/>
        <v>0.1</v>
      </c>
      <c r="L30" s="194"/>
      <c r="M30" s="194"/>
      <c r="N30" s="194"/>
      <c r="O30" s="194">
        <v>0.1</v>
      </c>
      <c r="P30" s="193" t="s">
        <v>49</v>
      </c>
      <c r="Q30" s="207" t="s">
        <v>116</v>
      </c>
      <c r="R30" s="207" t="s">
        <v>117</v>
      </c>
      <c r="S30" s="210"/>
    </row>
    <row r="31" s="170" customFormat="1" ht="24.95" customHeight="1" spans="1:19">
      <c r="A31" s="184">
        <v>10</v>
      </c>
      <c r="B31" s="185" t="s">
        <v>118</v>
      </c>
      <c r="C31" s="186" t="s">
        <v>47</v>
      </c>
      <c r="D31" s="187">
        <f t="shared" si="12"/>
        <v>0.4</v>
      </c>
      <c r="E31" s="188">
        <v>2021</v>
      </c>
      <c r="F31" s="188">
        <v>2022</v>
      </c>
      <c r="G31" s="186" t="s">
        <v>48</v>
      </c>
      <c r="H31" s="188">
        <f t="shared" si="10"/>
        <v>280</v>
      </c>
      <c r="I31" s="197"/>
      <c r="J31" s="188">
        <f t="shared" si="13"/>
        <v>280</v>
      </c>
      <c r="K31" s="187">
        <f t="shared" si="14"/>
        <v>0.4</v>
      </c>
      <c r="L31" s="194">
        <v>0.2</v>
      </c>
      <c r="M31" s="194"/>
      <c r="N31" s="194"/>
      <c r="O31" s="194">
        <v>0.2</v>
      </c>
      <c r="P31" s="193" t="s">
        <v>49</v>
      </c>
      <c r="Q31" s="207" t="s">
        <v>119</v>
      </c>
      <c r="R31" s="207" t="s">
        <v>120</v>
      </c>
      <c r="S31" s="210"/>
    </row>
    <row r="32" s="170" customFormat="1" ht="24.95" customHeight="1" spans="1:19">
      <c r="A32" s="178">
        <v>11</v>
      </c>
      <c r="B32" s="185" t="s">
        <v>121</v>
      </c>
      <c r="C32" s="186" t="s">
        <v>47</v>
      </c>
      <c r="D32" s="187">
        <f t="shared" si="12"/>
        <v>0.1</v>
      </c>
      <c r="E32" s="188">
        <v>2021</v>
      </c>
      <c r="F32" s="188">
        <v>2022</v>
      </c>
      <c r="G32" s="186" t="s">
        <v>48</v>
      </c>
      <c r="H32" s="188">
        <f t="shared" si="10"/>
        <v>60</v>
      </c>
      <c r="I32" s="197"/>
      <c r="J32" s="188">
        <f t="shared" si="13"/>
        <v>60</v>
      </c>
      <c r="K32" s="187">
        <f t="shared" si="14"/>
        <v>0.1</v>
      </c>
      <c r="L32" s="194"/>
      <c r="M32" s="194"/>
      <c r="N32" s="194"/>
      <c r="O32" s="194">
        <v>0.1</v>
      </c>
      <c r="P32" s="193" t="s">
        <v>49</v>
      </c>
      <c r="Q32" s="207" t="s">
        <v>122</v>
      </c>
      <c r="R32" s="207" t="s">
        <v>123</v>
      </c>
      <c r="S32" s="210"/>
    </row>
    <row r="33" s="170" customFormat="1" ht="24.95" customHeight="1" spans="1:19">
      <c r="A33" s="184">
        <v>12</v>
      </c>
      <c r="B33" s="185" t="s">
        <v>124</v>
      </c>
      <c r="C33" s="186" t="s">
        <v>47</v>
      </c>
      <c r="D33" s="187">
        <f t="shared" si="12"/>
        <v>2.36</v>
      </c>
      <c r="E33" s="188">
        <v>2021</v>
      </c>
      <c r="F33" s="188">
        <v>2022</v>
      </c>
      <c r="G33" s="186" t="s">
        <v>48</v>
      </c>
      <c r="H33" s="188">
        <f t="shared" si="10"/>
        <v>763.15</v>
      </c>
      <c r="I33" s="197"/>
      <c r="J33" s="188">
        <f t="shared" si="13"/>
        <v>763.15</v>
      </c>
      <c r="K33" s="187">
        <f t="shared" si="14"/>
        <v>2.36</v>
      </c>
      <c r="L33" s="194">
        <v>0.36</v>
      </c>
      <c r="M33" s="194">
        <v>0.9</v>
      </c>
      <c r="N33" s="194">
        <v>0.5</v>
      </c>
      <c r="O33" s="194">
        <v>0.6</v>
      </c>
      <c r="P33" s="193" t="s">
        <v>49</v>
      </c>
      <c r="Q33" s="207" t="s">
        <v>125</v>
      </c>
      <c r="R33" s="207" t="s">
        <v>126</v>
      </c>
      <c r="S33" s="210"/>
    </row>
    <row r="34" s="170" customFormat="1" ht="24.95" customHeight="1" spans="1:19">
      <c r="A34" s="178">
        <v>13</v>
      </c>
      <c r="B34" s="185" t="s">
        <v>127</v>
      </c>
      <c r="C34" s="186" t="s">
        <v>47</v>
      </c>
      <c r="D34" s="187">
        <f t="shared" si="12"/>
        <v>0.2</v>
      </c>
      <c r="E34" s="188">
        <v>2021</v>
      </c>
      <c r="F34" s="188">
        <v>2022</v>
      </c>
      <c r="G34" s="186" t="s">
        <v>48</v>
      </c>
      <c r="H34" s="188">
        <f t="shared" si="10"/>
        <v>20</v>
      </c>
      <c r="I34" s="197"/>
      <c r="J34" s="188">
        <f t="shared" si="13"/>
        <v>20</v>
      </c>
      <c r="K34" s="187">
        <f t="shared" si="14"/>
        <v>0.2</v>
      </c>
      <c r="L34" s="194"/>
      <c r="M34" s="194">
        <v>0.2</v>
      </c>
      <c r="N34" s="194"/>
      <c r="O34" s="194"/>
      <c r="P34" s="193" t="s">
        <v>49</v>
      </c>
      <c r="Q34" s="207" t="s">
        <v>128</v>
      </c>
      <c r="R34" s="207" t="s">
        <v>129</v>
      </c>
      <c r="S34" s="210"/>
    </row>
    <row r="35" s="167" customFormat="1" ht="24.95" customHeight="1" spans="1:19">
      <c r="A35" s="182" t="s">
        <v>130</v>
      </c>
      <c r="B35" s="183" t="s">
        <v>131</v>
      </c>
      <c r="C35" s="179" t="s">
        <v>47</v>
      </c>
      <c r="D35" s="181">
        <f t="shared" si="12"/>
        <v>32.88</v>
      </c>
      <c r="E35" s="180">
        <v>2021</v>
      </c>
      <c r="F35" s="180">
        <v>2022</v>
      </c>
      <c r="G35" s="179" t="s">
        <v>48</v>
      </c>
      <c r="H35" s="180">
        <f t="shared" si="10"/>
        <v>10122</v>
      </c>
      <c r="I35" s="180"/>
      <c r="J35" s="180">
        <f t="shared" ref="J35:O35" si="15">SUM(J36:J42)</f>
        <v>10122</v>
      </c>
      <c r="K35" s="180">
        <f t="shared" si="15"/>
        <v>32.88</v>
      </c>
      <c r="L35" s="180">
        <f t="shared" si="15"/>
        <v>7.1</v>
      </c>
      <c r="M35" s="180">
        <f t="shared" si="15"/>
        <v>13.5</v>
      </c>
      <c r="N35" s="180">
        <f t="shared" si="15"/>
        <v>8</v>
      </c>
      <c r="O35" s="180">
        <f t="shared" si="15"/>
        <v>4.28</v>
      </c>
      <c r="P35" s="183" t="s">
        <v>49</v>
      </c>
      <c r="Q35" s="202" t="s">
        <v>132</v>
      </c>
      <c r="R35" s="202" t="s">
        <v>133</v>
      </c>
      <c r="S35" s="214"/>
    </row>
    <row r="36" s="166" customFormat="1" ht="24.95" customHeight="1" spans="1:19">
      <c r="A36" s="184">
        <v>1</v>
      </c>
      <c r="B36" s="185" t="s">
        <v>134</v>
      </c>
      <c r="C36" s="186" t="s">
        <v>47</v>
      </c>
      <c r="D36" s="187"/>
      <c r="E36" s="188">
        <v>2021</v>
      </c>
      <c r="F36" s="188">
        <v>2022</v>
      </c>
      <c r="G36" s="186" t="s">
        <v>48</v>
      </c>
      <c r="H36" s="188">
        <f t="shared" si="10"/>
        <v>121.6</v>
      </c>
      <c r="I36" s="197"/>
      <c r="J36" s="188">
        <f>N35*15.2</f>
        <v>121.6</v>
      </c>
      <c r="K36" s="187"/>
      <c r="L36" s="198"/>
      <c r="M36" s="198"/>
      <c r="N36" s="198"/>
      <c r="O36" s="198"/>
      <c r="P36" s="193" t="s">
        <v>49</v>
      </c>
      <c r="Q36" s="215" t="s">
        <v>132</v>
      </c>
      <c r="R36" s="209" t="s">
        <v>133</v>
      </c>
      <c r="S36" s="210"/>
    </row>
    <row r="37" s="166" customFormat="1" ht="24.95" customHeight="1" spans="1:19">
      <c r="A37" s="184">
        <v>2</v>
      </c>
      <c r="B37" s="185" t="s">
        <v>135</v>
      </c>
      <c r="C37" s="186" t="s">
        <v>47</v>
      </c>
      <c r="D37" s="187">
        <f t="shared" ref="D37:D43" si="16">K37</f>
        <v>8.1</v>
      </c>
      <c r="E37" s="188">
        <v>2021</v>
      </c>
      <c r="F37" s="188">
        <v>2022</v>
      </c>
      <c r="G37" s="186" t="s">
        <v>48</v>
      </c>
      <c r="H37" s="188">
        <f t="shared" si="10"/>
        <v>1181.8</v>
      </c>
      <c r="I37" s="197"/>
      <c r="J37" s="188">
        <f t="shared" ref="J37:J42" si="17">L37*800+M37*100+N37*50.3+O37*600</f>
        <v>1181.8</v>
      </c>
      <c r="K37" s="187">
        <f t="shared" ref="K37:K42" si="18">L37+M37+N37+O37</f>
        <v>8.1</v>
      </c>
      <c r="L37" s="194">
        <v>0.6</v>
      </c>
      <c r="M37" s="194">
        <v>1</v>
      </c>
      <c r="N37" s="194">
        <v>6</v>
      </c>
      <c r="O37" s="194">
        <v>0.5</v>
      </c>
      <c r="P37" s="193" t="s">
        <v>49</v>
      </c>
      <c r="Q37" s="215" t="s">
        <v>136</v>
      </c>
      <c r="R37" s="207" t="s">
        <v>137</v>
      </c>
      <c r="S37" s="210"/>
    </row>
    <row r="38" s="166" customFormat="1" ht="24.95" customHeight="1" spans="1:19">
      <c r="A38" s="184">
        <v>3</v>
      </c>
      <c r="B38" s="185" t="s">
        <v>138</v>
      </c>
      <c r="C38" s="186" t="s">
        <v>47</v>
      </c>
      <c r="D38" s="187">
        <f t="shared" si="16"/>
        <v>1.58</v>
      </c>
      <c r="E38" s="188">
        <v>2021</v>
      </c>
      <c r="F38" s="188">
        <v>2022</v>
      </c>
      <c r="G38" s="186" t="s">
        <v>48</v>
      </c>
      <c r="H38" s="188">
        <f t="shared" si="10"/>
        <v>1148</v>
      </c>
      <c r="I38" s="197"/>
      <c r="J38" s="188">
        <f t="shared" si="17"/>
        <v>1148</v>
      </c>
      <c r="K38" s="187">
        <f t="shared" si="18"/>
        <v>1.58</v>
      </c>
      <c r="L38" s="194">
        <v>1</v>
      </c>
      <c r="M38" s="194"/>
      <c r="N38" s="194"/>
      <c r="O38" s="194">
        <v>0.58</v>
      </c>
      <c r="P38" s="193" t="s">
        <v>49</v>
      </c>
      <c r="Q38" s="215" t="s">
        <v>139</v>
      </c>
      <c r="R38" s="207" t="s">
        <v>140</v>
      </c>
      <c r="S38" s="210"/>
    </row>
    <row r="39" s="166" customFormat="1" ht="24.95" customHeight="1" spans="1:19">
      <c r="A39" s="184">
        <v>4</v>
      </c>
      <c r="B39" s="185" t="s">
        <v>141</v>
      </c>
      <c r="C39" s="186" t="s">
        <v>47</v>
      </c>
      <c r="D39" s="187">
        <f t="shared" si="16"/>
        <v>9.4</v>
      </c>
      <c r="E39" s="188">
        <v>2021</v>
      </c>
      <c r="F39" s="188">
        <v>2022</v>
      </c>
      <c r="G39" s="186" t="s">
        <v>48</v>
      </c>
      <c r="H39" s="188">
        <f t="shared" si="10"/>
        <v>3440.6</v>
      </c>
      <c r="I39" s="197"/>
      <c r="J39" s="188">
        <f t="shared" si="17"/>
        <v>3440.6</v>
      </c>
      <c r="K39" s="187">
        <f t="shared" si="18"/>
        <v>9.4</v>
      </c>
      <c r="L39" s="194">
        <v>2.5</v>
      </c>
      <c r="M39" s="194">
        <v>3.2</v>
      </c>
      <c r="N39" s="194">
        <v>2</v>
      </c>
      <c r="O39" s="194">
        <v>1.7</v>
      </c>
      <c r="P39" s="193" t="s">
        <v>49</v>
      </c>
      <c r="Q39" s="215" t="s">
        <v>142</v>
      </c>
      <c r="R39" s="207" t="s">
        <v>143</v>
      </c>
      <c r="S39" s="210"/>
    </row>
    <row r="40" s="166" customFormat="1" ht="24.95" customHeight="1" spans="1:19">
      <c r="A40" s="184">
        <v>5</v>
      </c>
      <c r="B40" s="185" t="s">
        <v>144</v>
      </c>
      <c r="C40" s="186" t="s">
        <v>47</v>
      </c>
      <c r="D40" s="187">
        <f t="shared" si="16"/>
        <v>5.2</v>
      </c>
      <c r="E40" s="188">
        <v>2021</v>
      </c>
      <c r="F40" s="188">
        <v>2022</v>
      </c>
      <c r="G40" s="186" t="s">
        <v>48</v>
      </c>
      <c r="H40" s="188">
        <f t="shared" si="10"/>
        <v>1960</v>
      </c>
      <c r="I40" s="197"/>
      <c r="J40" s="188">
        <f t="shared" si="17"/>
        <v>1960</v>
      </c>
      <c r="K40" s="187">
        <f t="shared" si="18"/>
        <v>5.2</v>
      </c>
      <c r="L40" s="194">
        <v>1.7</v>
      </c>
      <c r="M40" s="194">
        <v>3</v>
      </c>
      <c r="N40" s="194"/>
      <c r="O40" s="194">
        <v>0.5</v>
      </c>
      <c r="P40" s="193" t="s">
        <v>49</v>
      </c>
      <c r="Q40" s="215" t="s">
        <v>145</v>
      </c>
      <c r="R40" s="207" t="s">
        <v>146</v>
      </c>
      <c r="S40" s="210"/>
    </row>
    <row r="41" s="166" customFormat="1" ht="24.95" customHeight="1" spans="1:19">
      <c r="A41" s="184">
        <v>6</v>
      </c>
      <c r="B41" s="185" t="s">
        <v>147</v>
      </c>
      <c r="C41" s="186" t="s">
        <v>47</v>
      </c>
      <c r="D41" s="187">
        <f t="shared" si="16"/>
        <v>7.7</v>
      </c>
      <c r="E41" s="188">
        <v>2021</v>
      </c>
      <c r="F41" s="188">
        <v>2022</v>
      </c>
      <c r="G41" s="186" t="s">
        <v>48</v>
      </c>
      <c r="H41" s="188">
        <f t="shared" si="10"/>
        <v>1760</v>
      </c>
      <c r="I41" s="197"/>
      <c r="J41" s="188">
        <f t="shared" si="17"/>
        <v>1760</v>
      </c>
      <c r="K41" s="187">
        <f t="shared" si="18"/>
        <v>7.7</v>
      </c>
      <c r="L41" s="194">
        <v>0.7</v>
      </c>
      <c r="M41" s="194">
        <v>6</v>
      </c>
      <c r="N41" s="194"/>
      <c r="O41" s="194">
        <v>1</v>
      </c>
      <c r="P41" s="193" t="s">
        <v>49</v>
      </c>
      <c r="Q41" s="215" t="s">
        <v>148</v>
      </c>
      <c r="R41" s="207" t="s">
        <v>149</v>
      </c>
      <c r="S41" s="210"/>
    </row>
    <row r="42" s="166" customFormat="1" ht="24.95" customHeight="1" spans="1:19">
      <c r="A42" s="184">
        <v>7</v>
      </c>
      <c r="B42" s="185" t="s">
        <v>150</v>
      </c>
      <c r="C42" s="186" t="s">
        <v>47</v>
      </c>
      <c r="D42" s="187">
        <f t="shared" si="16"/>
        <v>0.9</v>
      </c>
      <c r="E42" s="188">
        <v>2021</v>
      </c>
      <c r="F42" s="188">
        <v>2022</v>
      </c>
      <c r="G42" s="186" t="s">
        <v>48</v>
      </c>
      <c r="H42" s="188">
        <f t="shared" si="10"/>
        <v>510</v>
      </c>
      <c r="I42" s="197"/>
      <c r="J42" s="188">
        <f t="shared" si="17"/>
        <v>510</v>
      </c>
      <c r="K42" s="187">
        <f t="shared" si="18"/>
        <v>0.9</v>
      </c>
      <c r="L42" s="194">
        <v>0.6</v>
      </c>
      <c r="M42" s="194">
        <v>0.3</v>
      </c>
      <c r="N42" s="194"/>
      <c r="O42" s="194"/>
      <c r="P42" s="193" t="s">
        <v>49</v>
      </c>
      <c r="Q42" s="215" t="s">
        <v>151</v>
      </c>
      <c r="R42" s="207" t="s">
        <v>152</v>
      </c>
      <c r="S42" s="210"/>
    </row>
    <row r="43" s="167" customFormat="1" ht="24.95" customHeight="1" spans="1:19">
      <c r="A43" s="182" t="s">
        <v>153</v>
      </c>
      <c r="B43" s="183" t="s">
        <v>154</v>
      </c>
      <c r="C43" s="179" t="s">
        <v>47</v>
      </c>
      <c r="D43" s="181">
        <f t="shared" si="16"/>
        <v>146.54</v>
      </c>
      <c r="E43" s="180">
        <v>2021</v>
      </c>
      <c r="F43" s="180">
        <v>2022</v>
      </c>
      <c r="G43" s="179" t="s">
        <v>48</v>
      </c>
      <c r="H43" s="180">
        <f t="shared" si="10"/>
        <v>36711</v>
      </c>
      <c r="I43" s="180"/>
      <c r="J43" s="180">
        <f t="shared" ref="J43:O43" si="19">SUM(J44:J61)</f>
        <v>36711</v>
      </c>
      <c r="K43" s="180">
        <f t="shared" si="19"/>
        <v>146.54</v>
      </c>
      <c r="L43" s="180">
        <f t="shared" si="19"/>
        <v>19.9</v>
      </c>
      <c r="M43" s="180">
        <f t="shared" si="19"/>
        <v>74.04</v>
      </c>
      <c r="N43" s="180">
        <f t="shared" si="19"/>
        <v>34</v>
      </c>
      <c r="O43" s="180">
        <f t="shared" si="19"/>
        <v>18.6</v>
      </c>
      <c r="P43" s="183" t="s">
        <v>49</v>
      </c>
      <c r="Q43" s="202" t="s">
        <v>155</v>
      </c>
      <c r="R43" s="202" t="s">
        <v>156</v>
      </c>
      <c r="S43" s="216"/>
    </row>
    <row r="44" s="166" customFormat="1" ht="24.95" customHeight="1" spans="1:19">
      <c r="A44" s="184">
        <v>1</v>
      </c>
      <c r="B44" s="185" t="s">
        <v>157</v>
      </c>
      <c r="C44" s="186" t="s">
        <v>47</v>
      </c>
      <c r="D44" s="187"/>
      <c r="E44" s="188">
        <v>2021</v>
      </c>
      <c r="F44" s="188">
        <v>2022</v>
      </c>
      <c r="G44" s="186" t="s">
        <v>48</v>
      </c>
      <c r="H44" s="188">
        <f t="shared" si="10"/>
        <v>516.8</v>
      </c>
      <c r="I44" s="197"/>
      <c r="J44" s="188">
        <f>N43*15.2</f>
        <v>516.8</v>
      </c>
      <c r="K44" s="187"/>
      <c r="L44" s="198"/>
      <c r="M44" s="198"/>
      <c r="N44" s="198"/>
      <c r="O44" s="198"/>
      <c r="P44" s="193" t="s">
        <v>49</v>
      </c>
      <c r="Q44" s="209" t="s">
        <v>155</v>
      </c>
      <c r="R44" s="209" t="s">
        <v>156</v>
      </c>
      <c r="S44" s="210"/>
    </row>
    <row r="45" s="166" customFormat="1" ht="24.95" customHeight="1" spans="1:19">
      <c r="A45" s="184">
        <v>2</v>
      </c>
      <c r="B45" s="185" t="s">
        <v>158</v>
      </c>
      <c r="C45" s="186" t="s">
        <v>47</v>
      </c>
      <c r="D45" s="187">
        <f t="shared" ref="D45:D50" si="20">K45</f>
        <v>12.4</v>
      </c>
      <c r="E45" s="188">
        <v>2021</v>
      </c>
      <c r="F45" s="188">
        <v>2022</v>
      </c>
      <c r="G45" s="186" t="s">
        <v>48</v>
      </c>
      <c r="H45" s="188">
        <f t="shared" si="10"/>
        <v>2771.2</v>
      </c>
      <c r="I45" s="197"/>
      <c r="J45" s="188">
        <f t="shared" ref="J45:J61" si="21">L45*800+M45*100+N45*50.3+O45*600</f>
        <v>2771.2</v>
      </c>
      <c r="K45" s="187">
        <f t="shared" ref="K45:K61" si="22">L45+M45+N45+O45</f>
        <v>12.4</v>
      </c>
      <c r="L45" s="194">
        <v>1.4</v>
      </c>
      <c r="M45" s="194">
        <v>5.5</v>
      </c>
      <c r="N45" s="194">
        <v>4</v>
      </c>
      <c r="O45" s="194">
        <v>1.5</v>
      </c>
      <c r="P45" s="193" t="s">
        <v>49</v>
      </c>
      <c r="Q45" s="207" t="s">
        <v>159</v>
      </c>
      <c r="R45" s="207" t="s">
        <v>160</v>
      </c>
      <c r="S45" s="210"/>
    </row>
    <row r="46" s="166" customFormat="1" ht="24.95" customHeight="1" spans="1:19">
      <c r="A46" s="184">
        <v>3</v>
      </c>
      <c r="B46" s="185" t="s">
        <v>161</v>
      </c>
      <c r="C46" s="186" t="s">
        <v>47</v>
      </c>
      <c r="D46" s="187">
        <f t="shared" si="20"/>
        <v>6.9</v>
      </c>
      <c r="E46" s="188">
        <v>2021</v>
      </c>
      <c r="F46" s="188">
        <v>2022</v>
      </c>
      <c r="G46" s="186" t="s">
        <v>48</v>
      </c>
      <c r="H46" s="188">
        <f t="shared" si="10"/>
        <v>1570.9</v>
      </c>
      <c r="I46" s="197"/>
      <c r="J46" s="188">
        <f t="shared" si="21"/>
        <v>1570.9</v>
      </c>
      <c r="K46" s="187">
        <f t="shared" si="22"/>
        <v>6.9</v>
      </c>
      <c r="L46" s="194">
        <v>0.4</v>
      </c>
      <c r="M46" s="194">
        <v>2</v>
      </c>
      <c r="N46" s="194">
        <v>3</v>
      </c>
      <c r="O46" s="194">
        <v>1.5</v>
      </c>
      <c r="P46" s="193" t="s">
        <v>49</v>
      </c>
      <c r="Q46" s="207" t="s">
        <v>162</v>
      </c>
      <c r="R46" s="207" t="s">
        <v>163</v>
      </c>
      <c r="S46" s="210"/>
    </row>
    <row r="47" s="166" customFormat="1" ht="24.95" customHeight="1" spans="1:19">
      <c r="A47" s="184">
        <v>4</v>
      </c>
      <c r="B47" s="185" t="s">
        <v>164</v>
      </c>
      <c r="C47" s="186" t="s">
        <v>47</v>
      </c>
      <c r="D47" s="187">
        <f t="shared" si="20"/>
        <v>20.1</v>
      </c>
      <c r="E47" s="188">
        <v>2021</v>
      </c>
      <c r="F47" s="188">
        <v>2022</v>
      </c>
      <c r="G47" s="186" t="s">
        <v>48</v>
      </c>
      <c r="H47" s="188">
        <f t="shared" si="10"/>
        <v>7396.35</v>
      </c>
      <c r="I47" s="197"/>
      <c r="J47" s="188">
        <f t="shared" si="21"/>
        <v>7396.35</v>
      </c>
      <c r="K47" s="187">
        <f t="shared" si="22"/>
        <v>20.1</v>
      </c>
      <c r="L47" s="194">
        <v>7.3</v>
      </c>
      <c r="M47" s="194">
        <v>7.3</v>
      </c>
      <c r="N47" s="194">
        <v>4.5</v>
      </c>
      <c r="O47" s="194">
        <v>1</v>
      </c>
      <c r="P47" s="193" t="s">
        <v>49</v>
      </c>
      <c r="Q47" s="207" t="s">
        <v>165</v>
      </c>
      <c r="R47" s="207" t="s">
        <v>166</v>
      </c>
      <c r="S47" s="210"/>
    </row>
    <row r="48" s="166" customFormat="1" ht="24.95" customHeight="1" spans="1:19">
      <c r="A48" s="184">
        <v>5</v>
      </c>
      <c r="B48" s="185" t="s">
        <v>167</v>
      </c>
      <c r="C48" s="186" t="s">
        <v>47</v>
      </c>
      <c r="D48" s="187">
        <f t="shared" si="20"/>
        <v>13.6</v>
      </c>
      <c r="E48" s="188">
        <v>2021</v>
      </c>
      <c r="F48" s="188">
        <v>2022</v>
      </c>
      <c r="G48" s="186" t="s">
        <v>48</v>
      </c>
      <c r="H48" s="188">
        <f t="shared" si="10"/>
        <v>2961.2</v>
      </c>
      <c r="I48" s="197"/>
      <c r="J48" s="188">
        <f t="shared" si="21"/>
        <v>2961.2</v>
      </c>
      <c r="K48" s="187">
        <f t="shared" si="22"/>
        <v>13.6</v>
      </c>
      <c r="L48" s="194">
        <v>1.5</v>
      </c>
      <c r="M48" s="194">
        <v>6.6</v>
      </c>
      <c r="N48" s="194">
        <v>4</v>
      </c>
      <c r="O48" s="194">
        <v>1.5</v>
      </c>
      <c r="P48" s="193" t="s">
        <v>49</v>
      </c>
      <c r="Q48" s="207" t="s">
        <v>168</v>
      </c>
      <c r="R48" s="207" t="s">
        <v>169</v>
      </c>
      <c r="S48" s="210"/>
    </row>
    <row r="49" s="166" customFormat="1" ht="24.95" customHeight="1" spans="1:19">
      <c r="A49" s="184">
        <v>6</v>
      </c>
      <c r="B49" s="185" t="s">
        <v>170</v>
      </c>
      <c r="C49" s="186" t="s">
        <v>47</v>
      </c>
      <c r="D49" s="187">
        <f t="shared" si="20"/>
        <v>19.7</v>
      </c>
      <c r="E49" s="188">
        <v>2021</v>
      </c>
      <c r="F49" s="188">
        <v>2022</v>
      </c>
      <c r="G49" s="186" t="s">
        <v>48</v>
      </c>
      <c r="H49" s="188">
        <f t="shared" si="10"/>
        <v>6811.5</v>
      </c>
      <c r="I49" s="197"/>
      <c r="J49" s="188">
        <f t="shared" si="21"/>
        <v>6811.5</v>
      </c>
      <c r="K49" s="187">
        <f t="shared" si="22"/>
        <v>19.7</v>
      </c>
      <c r="L49" s="194">
        <v>6.2</v>
      </c>
      <c r="M49" s="194">
        <v>7</v>
      </c>
      <c r="N49" s="194">
        <v>5</v>
      </c>
      <c r="O49" s="194">
        <v>1.5</v>
      </c>
      <c r="P49" s="193" t="s">
        <v>49</v>
      </c>
      <c r="Q49" s="207" t="s">
        <v>171</v>
      </c>
      <c r="R49" s="207" t="s">
        <v>172</v>
      </c>
      <c r="S49" s="210"/>
    </row>
    <row r="50" s="166" customFormat="1" ht="24.95" customHeight="1" spans="1:19">
      <c r="A50" s="184">
        <v>7</v>
      </c>
      <c r="B50" s="185" t="s">
        <v>173</v>
      </c>
      <c r="C50" s="186" t="s">
        <v>47</v>
      </c>
      <c r="D50" s="187">
        <f t="shared" si="20"/>
        <v>10.5</v>
      </c>
      <c r="E50" s="188">
        <v>2021</v>
      </c>
      <c r="F50" s="188">
        <v>2022</v>
      </c>
      <c r="G50" s="186" t="s">
        <v>48</v>
      </c>
      <c r="H50" s="188">
        <f t="shared" si="10"/>
        <v>2501.2</v>
      </c>
      <c r="I50" s="197"/>
      <c r="J50" s="188">
        <f t="shared" si="21"/>
        <v>2501.2</v>
      </c>
      <c r="K50" s="187">
        <f t="shared" si="22"/>
        <v>10.5</v>
      </c>
      <c r="L50" s="194">
        <v>2</v>
      </c>
      <c r="M50" s="194">
        <v>4</v>
      </c>
      <c r="N50" s="194">
        <v>4</v>
      </c>
      <c r="O50" s="194">
        <v>0.5</v>
      </c>
      <c r="P50" s="193" t="s">
        <v>49</v>
      </c>
      <c r="Q50" s="207" t="s">
        <v>174</v>
      </c>
      <c r="R50" s="207" t="s">
        <v>175</v>
      </c>
      <c r="S50" s="210"/>
    </row>
    <row r="51" s="166" customFormat="1" ht="24.95" customHeight="1" spans="1:19">
      <c r="A51" s="184">
        <v>8</v>
      </c>
      <c r="B51" s="185" t="s">
        <v>176</v>
      </c>
      <c r="C51" s="186" t="s">
        <v>47</v>
      </c>
      <c r="D51" s="187">
        <v>0.5</v>
      </c>
      <c r="E51" s="188">
        <v>2021</v>
      </c>
      <c r="F51" s="188">
        <v>2022</v>
      </c>
      <c r="G51" s="186" t="s">
        <v>48</v>
      </c>
      <c r="H51" s="188">
        <f t="shared" si="10"/>
        <v>210</v>
      </c>
      <c r="I51" s="197"/>
      <c r="J51" s="188">
        <f t="shared" si="21"/>
        <v>210</v>
      </c>
      <c r="K51" s="187">
        <f t="shared" si="22"/>
        <v>0.7</v>
      </c>
      <c r="L51" s="194">
        <v>0.2</v>
      </c>
      <c r="M51" s="194">
        <v>0.5</v>
      </c>
      <c r="N51" s="194"/>
      <c r="O51" s="194"/>
      <c r="P51" s="193" t="s">
        <v>49</v>
      </c>
      <c r="Q51" s="207" t="s">
        <v>177</v>
      </c>
      <c r="R51" s="207" t="s">
        <v>178</v>
      </c>
      <c r="S51" s="210"/>
    </row>
    <row r="52" s="166" customFormat="1" ht="24.95" customHeight="1" spans="1:19">
      <c r="A52" s="184">
        <v>9</v>
      </c>
      <c r="B52" s="185" t="s">
        <v>179</v>
      </c>
      <c r="C52" s="186" t="s">
        <v>47</v>
      </c>
      <c r="D52" s="187">
        <f t="shared" ref="D52:D62" si="23">K52</f>
        <v>9.9</v>
      </c>
      <c r="E52" s="188">
        <v>2021</v>
      </c>
      <c r="F52" s="188">
        <v>2022</v>
      </c>
      <c r="G52" s="186" t="s">
        <v>48</v>
      </c>
      <c r="H52" s="188">
        <f t="shared" si="10"/>
        <v>1970.3</v>
      </c>
      <c r="I52" s="197"/>
      <c r="J52" s="188">
        <f t="shared" si="21"/>
        <v>1970.3</v>
      </c>
      <c r="K52" s="187">
        <f t="shared" si="22"/>
        <v>9.9</v>
      </c>
      <c r="L52" s="194">
        <v>0.4</v>
      </c>
      <c r="M52" s="194">
        <v>7</v>
      </c>
      <c r="N52" s="194">
        <v>1</v>
      </c>
      <c r="O52" s="194">
        <v>1.5</v>
      </c>
      <c r="P52" s="193" t="s">
        <v>49</v>
      </c>
      <c r="Q52" s="207" t="s">
        <v>180</v>
      </c>
      <c r="R52" s="207" t="s">
        <v>181</v>
      </c>
      <c r="S52" s="217"/>
    </row>
    <row r="53" s="166" customFormat="1" ht="24.95" customHeight="1" spans="1:19">
      <c r="A53" s="184">
        <v>10</v>
      </c>
      <c r="B53" s="185" t="s">
        <v>182</v>
      </c>
      <c r="C53" s="186" t="s">
        <v>47</v>
      </c>
      <c r="D53" s="187">
        <f t="shared" si="23"/>
        <v>0.5</v>
      </c>
      <c r="E53" s="188">
        <v>2021</v>
      </c>
      <c r="F53" s="188">
        <v>2022</v>
      </c>
      <c r="G53" s="186" t="s">
        <v>48</v>
      </c>
      <c r="H53" s="188">
        <f t="shared" si="10"/>
        <v>300</v>
      </c>
      <c r="I53" s="197"/>
      <c r="J53" s="188">
        <f t="shared" si="21"/>
        <v>300</v>
      </c>
      <c r="K53" s="187">
        <f t="shared" si="22"/>
        <v>0.5</v>
      </c>
      <c r="L53" s="194"/>
      <c r="M53" s="194"/>
      <c r="N53" s="194"/>
      <c r="O53" s="194">
        <v>0.5</v>
      </c>
      <c r="P53" s="193" t="s">
        <v>49</v>
      </c>
      <c r="Q53" s="207" t="s">
        <v>183</v>
      </c>
      <c r="R53" s="207" t="s">
        <v>184</v>
      </c>
      <c r="S53" s="217"/>
    </row>
    <row r="54" s="166" customFormat="1" ht="24.95" customHeight="1" spans="1:19">
      <c r="A54" s="184">
        <v>11</v>
      </c>
      <c r="B54" s="185" t="s">
        <v>185</v>
      </c>
      <c r="C54" s="186" t="s">
        <v>47</v>
      </c>
      <c r="D54" s="187">
        <f t="shared" si="23"/>
        <v>2.9</v>
      </c>
      <c r="E54" s="188">
        <v>2021</v>
      </c>
      <c r="F54" s="188">
        <v>2022</v>
      </c>
      <c r="G54" s="186" t="s">
        <v>48</v>
      </c>
      <c r="H54" s="188">
        <f t="shared" si="10"/>
        <v>720</v>
      </c>
      <c r="I54" s="197"/>
      <c r="J54" s="188">
        <f t="shared" si="21"/>
        <v>720</v>
      </c>
      <c r="K54" s="187">
        <f t="shared" si="22"/>
        <v>2.9</v>
      </c>
      <c r="L54" s="194">
        <v>0.4</v>
      </c>
      <c r="M54" s="194">
        <v>2.2</v>
      </c>
      <c r="N54" s="194"/>
      <c r="O54" s="194">
        <v>0.3</v>
      </c>
      <c r="P54" s="193" t="s">
        <v>49</v>
      </c>
      <c r="Q54" s="207" t="s">
        <v>186</v>
      </c>
      <c r="R54" s="207" t="s">
        <v>187</v>
      </c>
      <c r="S54" s="210"/>
    </row>
    <row r="55" s="166" customFormat="1" ht="24.95" customHeight="1" spans="1:19">
      <c r="A55" s="184">
        <v>12</v>
      </c>
      <c r="B55" s="185" t="s">
        <v>188</v>
      </c>
      <c r="C55" s="186" t="s">
        <v>47</v>
      </c>
      <c r="D55" s="187">
        <f t="shared" si="23"/>
        <v>10.6</v>
      </c>
      <c r="E55" s="188">
        <v>2021</v>
      </c>
      <c r="F55" s="188">
        <v>2022</v>
      </c>
      <c r="G55" s="186" t="s">
        <v>48</v>
      </c>
      <c r="H55" s="188">
        <f t="shared" si="10"/>
        <v>1431.2</v>
      </c>
      <c r="I55" s="197"/>
      <c r="J55" s="188">
        <f t="shared" si="21"/>
        <v>1431.2</v>
      </c>
      <c r="K55" s="187">
        <f t="shared" si="22"/>
        <v>10.6</v>
      </c>
      <c r="L55" s="194">
        <v>0.1</v>
      </c>
      <c r="M55" s="194">
        <v>5.5</v>
      </c>
      <c r="N55" s="194">
        <v>4</v>
      </c>
      <c r="O55" s="194">
        <v>1</v>
      </c>
      <c r="P55" s="193" t="s">
        <v>49</v>
      </c>
      <c r="Q55" s="207" t="s">
        <v>189</v>
      </c>
      <c r="R55" s="207" t="s">
        <v>190</v>
      </c>
      <c r="S55" s="217" t="s">
        <v>191</v>
      </c>
    </row>
    <row r="56" s="166" customFormat="1" ht="24.95" customHeight="1" spans="1:19">
      <c r="A56" s="184">
        <v>13</v>
      </c>
      <c r="B56" s="185" t="s">
        <v>192</v>
      </c>
      <c r="C56" s="186" t="s">
        <v>47</v>
      </c>
      <c r="D56" s="187">
        <f t="shared" si="23"/>
        <v>2.5</v>
      </c>
      <c r="E56" s="188">
        <v>2021</v>
      </c>
      <c r="F56" s="188">
        <v>2022</v>
      </c>
      <c r="G56" s="186" t="s">
        <v>48</v>
      </c>
      <c r="H56" s="188">
        <f t="shared" si="10"/>
        <v>125.75</v>
      </c>
      <c r="I56" s="197"/>
      <c r="J56" s="188">
        <f t="shared" si="21"/>
        <v>125.75</v>
      </c>
      <c r="K56" s="187">
        <f t="shared" si="22"/>
        <v>2.5</v>
      </c>
      <c r="L56" s="194"/>
      <c r="M56" s="194"/>
      <c r="N56" s="194">
        <v>2.5</v>
      </c>
      <c r="O56" s="194"/>
      <c r="P56" s="193" t="s">
        <v>49</v>
      </c>
      <c r="Q56" s="207" t="s">
        <v>193</v>
      </c>
      <c r="R56" s="207" t="s">
        <v>194</v>
      </c>
      <c r="S56" s="217"/>
    </row>
    <row r="57" s="166" customFormat="1" ht="24.95" customHeight="1" spans="1:19">
      <c r="A57" s="184">
        <v>14</v>
      </c>
      <c r="B57" s="185" t="s">
        <v>195</v>
      </c>
      <c r="C57" s="186" t="s">
        <v>47</v>
      </c>
      <c r="D57" s="187">
        <f t="shared" si="23"/>
        <v>2</v>
      </c>
      <c r="E57" s="188">
        <v>2021</v>
      </c>
      <c r="F57" s="188">
        <v>2022</v>
      </c>
      <c r="G57" s="186" t="s">
        <v>48</v>
      </c>
      <c r="H57" s="188">
        <f t="shared" si="10"/>
        <v>100.6</v>
      </c>
      <c r="I57" s="197"/>
      <c r="J57" s="188">
        <f t="shared" si="21"/>
        <v>100.6</v>
      </c>
      <c r="K57" s="187">
        <f t="shared" si="22"/>
        <v>2</v>
      </c>
      <c r="L57" s="194"/>
      <c r="M57" s="194"/>
      <c r="N57" s="194">
        <v>2</v>
      </c>
      <c r="O57" s="194"/>
      <c r="P57" s="193" t="s">
        <v>49</v>
      </c>
      <c r="Q57" s="207" t="s">
        <v>196</v>
      </c>
      <c r="R57" s="207" t="s">
        <v>197</v>
      </c>
      <c r="S57" s="217"/>
    </row>
    <row r="58" s="166" customFormat="1" ht="24.95" customHeight="1" spans="1:19">
      <c r="A58" s="184">
        <v>15</v>
      </c>
      <c r="B58" s="185" t="s">
        <v>198</v>
      </c>
      <c r="C58" s="186" t="s">
        <v>47</v>
      </c>
      <c r="D58" s="187">
        <f t="shared" si="23"/>
        <v>9.5</v>
      </c>
      <c r="E58" s="188">
        <v>2021</v>
      </c>
      <c r="F58" s="188">
        <v>2022</v>
      </c>
      <c r="G58" s="186" t="s">
        <v>48</v>
      </c>
      <c r="H58" s="188">
        <f t="shared" si="10"/>
        <v>2100</v>
      </c>
      <c r="I58" s="197"/>
      <c r="J58" s="188">
        <f t="shared" si="21"/>
        <v>2100</v>
      </c>
      <c r="K58" s="187">
        <f t="shared" si="22"/>
        <v>9.5</v>
      </c>
      <c r="L58" s="194"/>
      <c r="M58" s="194">
        <v>7.2</v>
      </c>
      <c r="N58" s="194"/>
      <c r="O58" s="194">
        <v>2.3</v>
      </c>
      <c r="P58" s="193" t="s">
        <v>49</v>
      </c>
      <c r="Q58" s="207" t="s">
        <v>199</v>
      </c>
      <c r="R58" s="207" t="s">
        <v>200</v>
      </c>
      <c r="S58" s="217"/>
    </row>
    <row r="59" s="166" customFormat="1" ht="24.95" customHeight="1" spans="1:19">
      <c r="A59" s="184">
        <v>16</v>
      </c>
      <c r="B59" s="185" t="s">
        <v>201</v>
      </c>
      <c r="C59" s="186" t="s">
        <v>47</v>
      </c>
      <c r="D59" s="187">
        <f t="shared" si="23"/>
        <v>5.74</v>
      </c>
      <c r="E59" s="188">
        <v>2021</v>
      </c>
      <c r="F59" s="188">
        <v>2022</v>
      </c>
      <c r="G59" s="186" t="s">
        <v>48</v>
      </c>
      <c r="H59" s="188">
        <f t="shared" si="10"/>
        <v>1024</v>
      </c>
      <c r="I59" s="197"/>
      <c r="J59" s="188">
        <f t="shared" si="21"/>
        <v>1024</v>
      </c>
      <c r="K59" s="187">
        <f t="shared" si="22"/>
        <v>5.74</v>
      </c>
      <c r="L59" s="194"/>
      <c r="M59" s="194">
        <v>4.84</v>
      </c>
      <c r="N59" s="194"/>
      <c r="O59" s="194">
        <v>0.9</v>
      </c>
      <c r="P59" s="193" t="s">
        <v>49</v>
      </c>
      <c r="Q59" s="207" t="s">
        <v>202</v>
      </c>
      <c r="R59" s="207" t="s">
        <v>203</v>
      </c>
      <c r="S59" s="217"/>
    </row>
    <row r="60" s="166" customFormat="1" ht="24.95" customHeight="1" spans="1:19">
      <c r="A60" s="184">
        <v>17</v>
      </c>
      <c r="B60" s="185" t="s">
        <v>204</v>
      </c>
      <c r="C60" s="186" t="s">
        <v>47</v>
      </c>
      <c r="D60" s="187">
        <f t="shared" si="23"/>
        <v>9.5</v>
      </c>
      <c r="E60" s="188">
        <v>2021</v>
      </c>
      <c r="F60" s="188">
        <v>2022</v>
      </c>
      <c r="G60" s="186" t="s">
        <v>48</v>
      </c>
      <c r="H60" s="188">
        <f t="shared" si="10"/>
        <v>2100</v>
      </c>
      <c r="I60" s="197"/>
      <c r="J60" s="188">
        <f t="shared" si="21"/>
        <v>2100</v>
      </c>
      <c r="K60" s="187">
        <f t="shared" si="22"/>
        <v>9.5</v>
      </c>
      <c r="L60" s="194"/>
      <c r="M60" s="194">
        <v>7.2</v>
      </c>
      <c r="N60" s="194"/>
      <c r="O60" s="194">
        <v>2.3</v>
      </c>
      <c r="P60" s="193" t="s">
        <v>49</v>
      </c>
      <c r="Q60" s="207" t="s">
        <v>205</v>
      </c>
      <c r="R60" s="207" t="s">
        <v>206</v>
      </c>
      <c r="S60" s="217"/>
    </row>
    <row r="61" s="170" customFormat="1" ht="24.95" customHeight="1" spans="1:19">
      <c r="A61" s="184">
        <v>18</v>
      </c>
      <c r="B61" s="185" t="s">
        <v>207</v>
      </c>
      <c r="C61" s="186" t="s">
        <v>47</v>
      </c>
      <c r="D61" s="187">
        <f t="shared" si="23"/>
        <v>9.5</v>
      </c>
      <c r="E61" s="188">
        <v>2021</v>
      </c>
      <c r="F61" s="188">
        <v>2022</v>
      </c>
      <c r="G61" s="186" t="s">
        <v>48</v>
      </c>
      <c r="H61" s="188">
        <f t="shared" si="10"/>
        <v>2100</v>
      </c>
      <c r="I61" s="197"/>
      <c r="J61" s="188">
        <f t="shared" si="21"/>
        <v>2100</v>
      </c>
      <c r="K61" s="187">
        <f t="shared" si="22"/>
        <v>9.5</v>
      </c>
      <c r="L61" s="194"/>
      <c r="M61" s="194">
        <v>7.2</v>
      </c>
      <c r="N61" s="194"/>
      <c r="O61" s="194">
        <v>2.3</v>
      </c>
      <c r="P61" s="193" t="s">
        <v>49</v>
      </c>
      <c r="Q61" s="207" t="s">
        <v>208</v>
      </c>
      <c r="R61" s="207" t="s">
        <v>209</v>
      </c>
      <c r="S61" s="217"/>
    </row>
    <row r="62" s="167" customFormat="1" ht="24.95" customHeight="1" spans="1:19">
      <c r="A62" s="182" t="s">
        <v>210</v>
      </c>
      <c r="B62" s="183" t="s">
        <v>211</v>
      </c>
      <c r="C62" s="179" t="s">
        <v>47</v>
      </c>
      <c r="D62" s="181">
        <f t="shared" si="23"/>
        <v>58.3</v>
      </c>
      <c r="E62" s="180">
        <v>2021</v>
      </c>
      <c r="F62" s="180">
        <v>2022</v>
      </c>
      <c r="G62" s="179" t="s">
        <v>48</v>
      </c>
      <c r="H62" s="180">
        <f t="shared" si="10"/>
        <v>25594.25</v>
      </c>
      <c r="I62" s="192"/>
      <c r="J62" s="180">
        <f t="shared" ref="J62:O62" si="24">SUM(J63:J75)</f>
        <v>25594.25</v>
      </c>
      <c r="K62" s="180">
        <f t="shared" si="24"/>
        <v>58.3</v>
      </c>
      <c r="L62" s="180">
        <f t="shared" si="24"/>
        <v>15.4</v>
      </c>
      <c r="M62" s="180">
        <f t="shared" si="24"/>
        <v>10.5</v>
      </c>
      <c r="N62" s="180">
        <f t="shared" si="24"/>
        <v>13.5</v>
      </c>
      <c r="O62" s="180">
        <f t="shared" si="24"/>
        <v>18.9</v>
      </c>
      <c r="P62" s="183" t="s">
        <v>49</v>
      </c>
      <c r="Q62" s="218" t="s">
        <v>212</v>
      </c>
      <c r="R62" s="218" t="s">
        <v>213</v>
      </c>
      <c r="S62" s="216"/>
    </row>
    <row r="63" s="166" customFormat="1" ht="24.95" customHeight="1" spans="1:19">
      <c r="A63" s="184">
        <v>1</v>
      </c>
      <c r="B63" s="185" t="s">
        <v>214</v>
      </c>
      <c r="C63" s="186" t="s">
        <v>47</v>
      </c>
      <c r="D63" s="187"/>
      <c r="E63" s="188">
        <v>2021</v>
      </c>
      <c r="F63" s="188">
        <v>2022</v>
      </c>
      <c r="G63" s="186" t="s">
        <v>48</v>
      </c>
      <c r="H63" s="188">
        <f t="shared" si="10"/>
        <v>205.2</v>
      </c>
      <c r="I63" s="200"/>
      <c r="J63" s="188">
        <f>N62*15.2</f>
        <v>205.2</v>
      </c>
      <c r="K63" s="187"/>
      <c r="L63" s="198"/>
      <c r="M63" s="198"/>
      <c r="N63" s="198"/>
      <c r="O63" s="198"/>
      <c r="P63" s="193" t="s">
        <v>49</v>
      </c>
      <c r="Q63" s="219" t="s">
        <v>212</v>
      </c>
      <c r="R63" s="219" t="s">
        <v>213</v>
      </c>
      <c r="S63" s="217"/>
    </row>
    <row r="64" s="166" customFormat="1" ht="24.95" customHeight="1" spans="1:19">
      <c r="A64" s="184">
        <v>2</v>
      </c>
      <c r="B64" s="185" t="s">
        <v>215</v>
      </c>
      <c r="C64" s="186" t="s">
        <v>47</v>
      </c>
      <c r="D64" s="187">
        <f t="shared" ref="D64:D77" si="25">K64</f>
        <v>4.9</v>
      </c>
      <c r="E64" s="188">
        <v>2021</v>
      </c>
      <c r="F64" s="188">
        <v>2022</v>
      </c>
      <c r="G64" s="186" t="s">
        <v>48</v>
      </c>
      <c r="H64" s="188">
        <f t="shared" si="10"/>
        <v>1080.9</v>
      </c>
      <c r="I64" s="200"/>
      <c r="J64" s="188">
        <f t="shared" ref="J64:J77" si="26">L64*800+M64*100+N64*50.3+O64*600</f>
        <v>1080.9</v>
      </c>
      <c r="K64" s="187">
        <f t="shared" ref="K64:K77" si="27">L64+M64+N64+O64</f>
        <v>4.9</v>
      </c>
      <c r="L64" s="194">
        <v>0.2</v>
      </c>
      <c r="M64" s="194">
        <v>0.5</v>
      </c>
      <c r="N64" s="194">
        <v>3</v>
      </c>
      <c r="O64" s="194">
        <v>1.2</v>
      </c>
      <c r="P64" s="193" t="s">
        <v>49</v>
      </c>
      <c r="Q64" s="220" t="s">
        <v>216</v>
      </c>
      <c r="R64" s="207" t="s">
        <v>217</v>
      </c>
      <c r="S64" s="217"/>
    </row>
    <row r="65" s="166" customFormat="1" ht="24.95" customHeight="1" spans="1:19">
      <c r="A65" s="184">
        <v>3</v>
      </c>
      <c r="B65" s="185" t="s">
        <v>218</v>
      </c>
      <c r="C65" s="186" t="s">
        <v>47</v>
      </c>
      <c r="D65" s="187">
        <f t="shared" si="25"/>
        <v>3.9</v>
      </c>
      <c r="E65" s="188">
        <v>2021</v>
      </c>
      <c r="F65" s="188">
        <v>2022</v>
      </c>
      <c r="G65" s="186" t="s">
        <v>48</v>
      </c>
      <c r="H65" s="188">
        <f t="shared" si="10"/>
        <v>1270.6</v>
      </c>
      <c r="I65" s="200"/>
      <c r="J65" s="188">
        <f t="shared" si="26"/>
        <v>1270.6</v>
      </c>
      <c r="K65" s="187">
        <f t="shared" si="27"/>
        <v>3.9</v>
      </c>
      <c r="L65" s="194">
        <v>1.4</v>
      </c>
      <c r="M65" s="194">
        <v>0.5</v>
      </c>
      <c r="N65" s="194">
        <v>2</v>
      </c>
      <c r="O65" s="194"/>
      <c r="P65" s="193" t="s">
        <v>49</v>
      </c>
      <c r="Q65" s="207" t="s">
        <v>219</v>
      </c>
      <c r="R65" s="207" t="s">
        <v>220</v>
      </c>
      <c r="S65" s="225"/>
    </row>
    <row r="66" s="166" customFormat="1" ht="42" customHeight="1" spans="1:19">
      <c r="A66" s="184">
        <v>4</v>
      </c>
      <c r="B66" s="185" t="s">
        <v>221</v>
      </c>
      <c r="C66" s="186" t="s">
        <v>47</v>
      </c>
      <c r="D66" s="187">
        <f t="shared" si="25"/>
        <v>4</v>
      </c>
      <c r="E66" s="188">
        <v>2021</v>
      </c>
      <c r="F66" s="188">
        <v>2022</v>
      </c>
      <c r="G66" s="186" t="s">
        <v>48</v>
      </c>
      <c r="H66" s="188">
        <f t="shared" si="10"/>
        <v>1350.6</v>
      </c>
      <c r="I66" s="224"/>
      <c r="J66" s="188">
        <f t="shared" si="26"/>
        <v>1350.6</v>
      </c>
      <c r="K66" s="187">
        <f t="shared" si="27"/>
        <v>4</v>
      </c>
      <c r="L66" s="194">
        <v>1.5</v>
      </c>
      <c r="M66" s="194">
        <v>0.5</v>
      </c>
      <c r="N66" s="194">
        <v>2</v>
      </c>
      <c r="O66" s="194"/>
      <c r="P66" s="193" t="s">
        <v>49</v>
      </c>
      <c r="Q66" s="220" t="s">
        <v>222</v>
      </c>
      <c r="R66" s="207" t="s">
        <v>223</v>
      </c>
      <c r="S66" s="225"/>
    </row>
    <row r="67" s="166" customFormat="1" ht="44" customHeight="1" spans="1:19">
      <c r="A67" s="184">
        <v>5</v>
      </c>
      <c r="B67" s="185" t="s">
        <v>224</v>
      </c>
      <c r="C67" s="186" t="s">
        <v>47</v>
      </c>
      <c r="D67" s="187">
        <f t="shared" si="25"/>
        <v>6.4</v>
      </c>
      <c r="E67" s="188">
        <v>2021</v>
      </c>
      <c r="F67" s="188">
        <v>2022</v>
      </c>
      <c r="G67" s="186" t="s">
        <v>48</v>
      </c>
      <c r="H67" s="188">
        <f t="shared" si="10"/>
        <v>2070.3</v>
      </c>
      <c r="I67" s="224"/>
      <c r="J67" s="188">
        <f t="shared" si="26"/>
        <v>2070.3</v>
      </c>
      <c r="K67" s="187">
        <f t="shared" si="27"/>
        <v>6.4</v>
      </c>
      <c r="L67" s="194">
        <v>1.4</v>
      </c>
      <c r="M67" s="194">
        <v>3</v>
      </c>
      <c r="N67" s="194">
        <v>1</v>
      </c>
      <c r="O67" s="194">
        <v>1</v>
      </c>
      <c r="P67" s="193" t="s">
        <v>49</v>
      </c>
      <c r="Q67" s="219" t="s">
        <v>225</v>
      </c>
      <c r="R67" s="207" t="s">
        <v>226</v>
      </c>
      <c r="S67" s="225"/>
    </row>
    <row r="68" s="166" customFormat="1" ht="24.95" customHeight="1" spans="1:19">
      <c r="A68" s="184">
        <v>6</v>
      </c>
      <c r="B68" s="185" t="s">
        <v>227</v>
      </c>
      <c r="C68" s="186" t="s">
        <v>47</v>
      </c>
      <c r="D68" s="187">
        <f t="shared" si="25"/>
        <v>0.2</v>
      </c>
      <c r="E68" s="188">
        <v>2020</v>
      </c>
      <c r="F68" s="188">
        <v>2021</v>
      </c>
      <c r="G68" s="186" t="s">
        <v>48</v>
      </c>
      <c r="H68" s="188">
        <f t="shared" si="10"/>
        <v>160</v>
      </c>
      <c r="I68" s="224"/>
      <c r="J68" s="188">
        <f t="shared" si="26"/>
        <v>160</v>
      </c>
      <c r="K68" s="187">
        <f t="shared" si="27"/>
        <v>0.2</v>
      </c>
      <c r="L68" s="194">
        <v>0.2</v>
      </c>
      <c r="M68" s="194"/>
      <c r="N68" s="194"/>
      <c r="O68" s="194"/>
      <c r="P68" s="193" t="s">
        <v>49</v>
      </c>
      <c r="Q68" s="220" t="s">
        <v>228</v>
      </c>
      <c r="R68" s="207" t="s">
        <v>229</v>
      </c>
      <c r="S68" s="225"/>
    </row>
    <row r="69" s="166" customFormat="1" ht="24.95" customHeight="1" spans="1:19">
      <c r="A69" s="184">
        <v>7</v>
      </c>
      <c r="B69" s="185" t="s">
        <v>230</v>
      </c>
      <c r="C69" s="186" t="s">
        <v>47</v>
      </c>
      <c r="D69" s="187">
        <f t="shared" si="25"/>
        <v>4.7</v>
      </c>
      <c r="E69" s="188">
        <v>2020</v>
      </c>
      <c r="F69" s="188">
        <v>2021</v>
      </c>
      <c r="G69" s="186" t="s">
        <v>48</v>
      </c>
      <c r="H69" s="188">
        <f t="shared" si="10"/>
        <v>3010.3</v>
      </c>
      <c r="I69" s="224"/>
      <c r="J69" s="188">
        <f t="shared" si="26"/>
        <v>3010.3</v>
      </c>
      <c r="K69" s="187">
        <f t="shared" si="27"/>
        <v>4.7</v>
      </c>
      <c r="L69" s="194">
        <v>3.7</v>
      </c>
      <c r="M69" s="194"/>
      <c r="N69" s="194">
        <v>1</v>
      </c>
      <c r="O69" s="194"/>
      <c r="P69" s="193" t="s">
        <v>49</v>
      </c>
      <c r="Q69" s="220" t="s">
        <v>231</v>
      </c>
      <c r="R69" s="207" t="s">
        <v>232</v>
      </c>
      <c r="S69" s="225"/>
    </row>
    <row r="70" s="170" customFormat="1" ht="24.95" customHeight="1" spans="1:19">
      <c r="A70" s="184">
        <v>8</v>
      </c>
      <c r="B70" s="185" t="s">
        <v>233</v>
      </c>
      <c r="C70" s="186" t="s">
        <v>47</v>
      </c>
      <c r="D70" s="187">
        <f t="shared" si="25"/>
        <v>5.5</v>
      </c>
      <c r="E70" s="188">
        <v>2021</v>
      </c>
      <c r="F70" s="188">
        <v>2022</v>
      </c>
      <c r="G70" s="186" t="s">
        <v>48</v>
      </c>
      <c r="H70" s="188">
        <f t="shared" si="10"/>
        <v>1900</v>
      </c>
      <c r="I70" s="224"/>
      <c r="J70" s="188">
        <f t="shared" si="26"/>
        <v>1900</v>
      </c>
      <c r="K70" s="187">
        <f t="shared" si="27"/>
        <v>5.5</v>
      </c>
      <c r="L70" s="194">
        <v>0.5</v>
      </c>
      <c r="M70" s="194">
        <v>3</v>
      </c>
      <c r="N70" s="194"/>
      <c r="O70" s="194">
        <v>2</v>
      </c>
      <c r="P70" s="193" t="s">
        <v>49</v>
      </c>
      <c r="Q70" s="220" t="s">
        <v>234</v>
      </c>
      <c r="R70" s="220" t="s">
        <v>235</v>
      </c>
      <c r="S70" s="225"/>
    </row>
    <row r="71" s="170" customFormat="1" ht="24.95" customHeight="1" spans="1:19">
      <c r="A71" s="184">
        <v>9</v>
      </c>
      <c r="B71" s="185" t="s">
        <v>236</v>
      </c>
      <c r="C71" s="186" t="s">
        <v>47</v>
      </c>
      <c r="D71" s="187">
        <f t="shared" si="25"/>
        <v>4.5</v>
      </c>
      <c r="E71" s="188">
        <v>2021</v>
      </c>
      <c r="F71" s="188">
        <v>2022</v>
      </c>
      <c r="G71" s="186" t="s">
        <v>48</v>
      </c>
      <c r="H71" s="188">
        <f t="shared" si="10"/>
        <v>2600</v>
      </c>
      <c r="I71" s="224"/>
      <c r="J71" s="188">
        <f t="shared" si="26"/>
        <v>2600</v>
      </c>
      <c r="K71" s="187">
        <f t="shared" si="27"/>
        <v>4.5</v>
      </c>
      <c r="L71" s="194">
        <v>2</v>
      </c>
      <c r="M71" s="194">
        <v>1</v>
      </c>
      <c r="N71" s="194"/>
      <c r="O71" s="194">
        <v>1.5</v>
      </c>
      <c r="P71" s="193" t="s">
        <v>49</v>
      </c>
      <c r="Q71" s="219" t="s">
        <v>237</v>
      </c>
      <c r="R71" s="207" t="s">
        <v>238</v>
      </c>
      <c r="S71" s="225"/>
    </row>
    <row r="72" s="170" customFormat="1" ht="24.95" customHeight="1" spans="1:19">
      <c r="A72" s="184">
        <v>10</v>
      </c>
      <c r="B72" s="185" t="s">
        <v>239</v>
      </c>
      <c r="C72" s="186" t="s">
        <v>47</v>
      </c>
      <c r="D72" s="187">
        <f t="shared" si="25"/>
        <v>7</v>
      </c>
      <c r="E72" s="188">
        <v>2021</v>
      </c>
      <c r="F72" s="188">
        <v>2022</v>
      </c>
      <c r="G72" s="186" t="s">
        <v>48</v>
      </c>
      <c r="H72" s="188">
        <f t="shared" si="10"/>
        <v>3100.6</v>
      </c>
      <c r="I72" s="224"/>
      <c r="J72" s="188">
        <f t="shared" si="26"/>
        <v>3100.6</v>
      </c>
      <c r="K72" s="187">
        <f t="shared" si="27"/>
        <v>7</v>
      </c>
      <c r="L72" s="194"/>
      <c r="M72" s="194"/>
      <c r="N72" s="194">
        <v>2</v>
      </c>
      <c r="O72" s="194">
        <v>5</v>
      </c>
      <c r="P72" s="193" t="s">
        <v>49</v>
      </c>
      <c r="Q72" s="207" t="s">
        <v>240</v>
      </c>
      <c r="R72" s="207" t="s">
        <v>241</v>
      </c>
      <c r="S72" s="225"/>
    </row>
    <row r="73" s="170" customFormat="1" ht="24.95" customHeight="1" spans="1:19">
      <c r="A73" s="184">
        <v>11</v>
      </c>
      <c r="B73" s="185" t="s">
        <v>242</v>
      </c>
      <c r="C73" s="186" t="s">
        <v>47</v>
      </c>
      <c r="D73" s="187">
        <f t="shared" si="25"/>
        <v>8.5</v>
      </c>
      <c r="E73" s="188">
        <v>2021</v>
      </c>
      <c r="F73" s="188">
        <v>2022</v>
      </c>
      <c r="G73" s="186" t="s">
        <v>48</v>
      </c>
      <c r="H73" s="188">
        <f t="shared" si="10"/>
        <v>4425.15</v>
      </c>
      <c r="I73" s="224"/>
      <c r="J73" s="188">
        <f t="shared" si="26"/>
        <v>4425.15</v>
      </c>
      <c r="K73" s="187">
        <f t="shared" si="27"/>
        <v>8.5</v>
      </c>
      <c r="L73" s="194">
        <v>3</v>
      </c>
      <c r="M73" s="194">
        <v>2</v>
      </c>
      <c r="N73" s="194">
        <v>0.5</v>
      </c>
      <c r="O73" s="194">
        <v>3</v>
      </c>
      <c r="P73" s="193" t="s">
        <v>49</v>
      </c>
      <c r="Q73" s="220" t="s">
        <v>243</v>
      </c>
      <c r="R73" s="220" t="s">
        <v>244</v>
      </c>
      <c r="S73" s="225"/>
    </row>
    <row r="74" s="170" customFormat="1" ht="24.95" customHeight="1" spans="1:19">
      <c r="A74" s="184">
        <v>12</v>
      </c>
      <c r="B74" s="185" t="s">
        <v>245</v>
      </c>
      <c r="C74" s="186" t="s">
        <v>47</v>
      </c>
      <c r="D74" s="187">
        <f t="shared" si="25"/>
        <v>3.7</v>
      </c>
      <c r="E74" s="188">
        <v>2021</v>
      </c>
      <c r="F74" s="188">
        <v>2022</v>
      </c>
      <c r="G74" s="186" t="s">
        <v>48</v>
      </c>
      <c r="H74" s="188">
        <f t="shared" si="10"/>
        <v>1970.3</v>
      </c>
      <c r="I74" s="224"/>
      <c r="J74" s="188">
        <f t="shared" si="26"/>
        <v>1970.3</v>
      </c>
      <c r="K74" s="187">
        <f t="shared" si="27"/>
        <v>3.7</v>
      </c>
      <c r="L74" s="194">
        <v>1.5</v>
      </c>
      <c r="M74" s="194"/>
      <c r="N74" s="194">
        <v>1</v>
      </c>
      <c r="O74" s="194">
        <v>1.2</v>
      </c>
      <c r="P74" s="193" t="s">
        <v>49</v>
      </c>
      <c r="Q74" s="220" t="s">
        <v>246</v>
      </c>
      <c r="R74" s="220" t="s">
        <v>247</v>
      </c>
      <c r="S74" s="225"/>
    </row>
    <row r="75" s="170" customFormat="1" ht="24.95" customHeight="1" spans="1:19">
      <c r="A75" s="184">
        <v>13</v>
      </c>
      <c r="B75" s="185" t="s">
        <v>248</v>
      </c>
      <c r="C75" s="186" t="s">
        <v>47</v>
      </c>
      <c r="D75" s="187">
        <f t="shared" si="25"/>
        <v>5</v>
      </c>
      <c r="E75" s="188">
        <v>2021</v>
      </c>
      <c r="F75" s="188">
        <v>2022</v>
      </c>
      <c r="G75" s="186" t="s">
        <v>48</v>
      </c>
      <c r="H75" s="188">
        <f t="shared" si="10"/>
        <v>2450.3</v>
      </c>
      <c r="I75" s="224"/>
      <c r="J75" s="188">
        <f t="shared" si="26"/>
        <v>2450.3</v>
      </c>
      <c r="K75" s="187">
        <f t="shared" si="27"/>
        <v>5</v>
      </c>
      <c r="L75" s="194"/>
      <c r="M75" s="194"/>
      <c r="N75" s="194">
        <v>1</v>
      </c>
      <c r="O75" s="194">
        <v>4</v>
      </c>
      <c r="P75" s="193" t="s">
        <v>49</v>
      </c>
      <c r="Q75" s="207" t="s">
        <v>249</v>
      </c>
      <c r="R75" s="207" t="s">
        <v>250</v>
      </c>
      <c r="S75" s="225"/>
    </row>
    <row r="76" s="167" customFormat="1" ht="24.95" customHeight="1" spans="1:19">
      <c r="A76" s="182" t="s">
        <v>251</v>
      </c>
      <c r="B76" s="183" t="s">
        <v>252</v>
      </c>
      <c r="C76" s="179" t="s">
        <v>47</v>
      </c>
      <c r="D76" s="221">
        <f t="shared" si="25"/>
        <v>8</v>
      </c>
      <c r="E76" s="180">
        <v>2021</v>
      </c>
      <c r="F76" s="180">
        <v>2022</v>
      </c>
      <c r="G76" s="179" t="s">
        <v>48</v>
      </c>
      <c r="H76" s="180">
        <f t="shared" si="10"/>
        <v>3170</v>
      </c>
      <c r="I76" s="192"/>
      <c r="J76" s="180">
        <f t="shared" si="26"/>
        <v>3170</v>
      </c>
      <c r="K76" s="181">
        <f t="shared" si="27"/>
        <v>8</v>
      </c>
      <c r="L76" s="198">
        <v>1.6</v>
      </c>
      <c r="M76" s="198">
        <v>3.9</v>
      </c>
      <c r="N76" s="198"/>
      <c r="O76" s="198">
        <v>2.5</v>
      </c>
      <c r="P76" s="183" t="s">
        <v>49</v>
      </c>
      <c r="Q76" s="202" t="s">
        <v>253</v>
      </c>
      <c r="R76" s="202" t="s">
        <v>254</v>
      </c>
      <c r="S76" s="206"/>
    </row>
    <row r="77" s="167" customFormat="1" ht="24.95" customHeight="1" spans="1:19">
      <c r="A77" s="182" t="s">
        <v>255</v>
      </c>
      <c r="B77" s="222" t="s">
        <v>256</v>
      </c>
      <c r="C77" s="179" t="s">
        <v>47</v>
      </c>
      <c r="D77" s="221">
        <f t="shared" si="25"/>
        <v>0.1</v>
      </c>
      <c r="E77" s="180">
        <v>2021</v>
      </c>
      <c r="F77" s="180">
        <v>2022</v>
      </c>
      <c r="G77" s="179" t="s">
        <v>48</v>
      </c>
      <c r="H77" s="180">
        <f t="shared" si="10"/>
        <v>60</v>
      </c>
      <c r="I77" s="192"/>
      <c r="J77" s="180">
        <f t="shared" si="26"/>
        <v>60</v>
      </c>
      <c r="K77" s="181">
        <f t="shared" si="27"/>
        <v>0.1</v>
      </c>
      <c r="L77" s="198"/>
      <c r="M77" s="198"/>
      <c r="N77" s="198"/>
      <c r="O77" s="198">
        <v>0.1</v>
      </c>
      <c r="P77" s="183" t="s">
        <v>49</v>
      </c>
      <c r="Q77" s="202" t="s">
        <v>257</v>
      </c>
      <c r="R77" s="202" t="s">
        <v>258</v>
      </c>
      <c r="S77" s="206"/>
    </row>
    <row r="78" s="166" customFormat="1" ht="44" customHeight="1" spans="1:19">
      <c r="A78" s="182" t="s">
        <v>259</v>
      </c>
      <c r="B78" s="223" t="s">
        <v>260</v>
      </c>
      <c r="C78" s="179" t="s">
        <v>47</v>
      </c>
      <c r="D78" s="187"/>
      <c r="E78" s="180">
        <v>2021</v>
      </c>
      <c r="F78" s="180">
        <v>2022</v>
      </c>
      <c r="G78" s="179" t="s">
        <v>48</v>
      </c>
      <c r="H78" s="180">
        <f t="shared" si="10"/>
        <v>8032.5</v>
      </c>
      <c r="I78" s="180"/>
      <c r="J78" s="191">
        <f>N7*(43+51.5)</f>
        <v>8032.5</v>
      </c>
      <c r="K78" s="191"/>
      <c r="L78" s="191"/>
      <c r="M78" s="191"/>
      <c r="N78" s="191"/>
      <c r="O78" s="191"/>
      <c r="P78" s="181"/>
      <c r="Q78" s="202" t="s">
        <v>261</v>
      </c>
      <c r="R78" s="203" t="s">
        <v>50</v>
      </c>
      <c r="S78" s="204"/>
    </row>
  </sheetData>
  <mergeCells count="23">
    <mergeCell ref="A1:B1"/>
    <mergeCell ref="A2:S2"/>
    <mergeCell ref="K4:O4"/>
    <mergeCell ref="A7:B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4:P6"/>
    <mergeCell ref="Q4:Q6"/>
    <mergeCell ref="R4:R6"/>
    <mergeCell ref="S4:S6"/>
  </mergeCells>
  <printOptions horizontalCentered="1"/>
  <pageMargins left="0.313888888888889" right="0.196527777777778" top="0.94375" bottom="0.707638888888889" header="0.432638888888889" footer="0.235416666666667"/>
  <pageSetup paperSize="9" scale="60" orientation="landscape" horizontalDpi="600" vertic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649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650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总表!B19</f>
        <v>90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651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652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总表!B20</f>
        <v>60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tabSelected="1"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653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654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总表!B21</f>
        <v>40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655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656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总表!B22</f>
        <v>60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:B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657</v>
      </c>
      <c r="B1" s="2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658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总表!B23</f>
        <v>170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641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9">
    <mergeCell ref="A1:B1"/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R13"/>
  <sheetViews>
    <sheetView workbookViewId="0">
      <pane xSplit="2" ySplit="7" topLeftCell="C8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4.25" customHeight="1"/>
  <cols>
    <col min="1" max="1" width="9" style="25" customWidth="1"/>
    <col min="2" max="2" width="24.125" style="23" customWidth="1"/>
    <col min="3" max="3" width="8.625" style="23" customWidth="1"/>
    <col min="4" max="4" width="15.625" style="24" customWidth="1"/>
    <col min="5" max="6" width="8.625" style="23" customWidth="1"/>
    <col min="7" max="7" width="14.375" style="23" customWidth="1"/>
    <col min="8" max="10" width="8.625" style="23" customWidth="1"/>
    <col min="11" max="11" width="8.625" style="25" hidden="1" customWidth="1"/>
    <col min="12" max="15" width="8.625" style="25" customWidth="1"/>
    <col min="16" max="17" width="16.75" style="25" customWidth="1"/>
    <col min="18" max="18" width="8.625" style="26" customWidth="1"/>
    <col min="19" max="19" width="9" style="25" customWidth="1"/>
    <col min="20" max="20" width="9.125" style="25" customWidth="1"/>
    <col min="21" max="16384" width="9" style="25" customWidth="1"/>
  </cols>
  <sheetData>
    <row r="1" ht="24" customHeight="1" spans="1:18">
      <c r="A1" s="120" t="s">
        <v>262</v>
      </c>
      <c r="B1" s="121"/>
      <c r="C1" s="28"/>
      <c r="D1" s="29"/>
      <c r="E1" s="28"/>
      <c r="F1" s="28"/>
      <c r="G1" s="28"/>
      <c r="H1" s="28"/>
      <c r="I1" s="28"/>
      <c r="J1" s="28"/>
      <c r="K1" s="51"/>
      <c r="L1" s="51"/>
      <c r="M1" s="51"/>
      <c r="N1" s="51"/>
      <c r="O1" s="51"/>
      <c r="P1" s="51"/>
      <c r="Q1" s="51"/>
      <c r="R1" s="61"/>
    </row>
    <row r="2" ht="31.9" customHeight="1" spans="1:18">
      <c r="A2" s="30" t="s">
        <v>263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16.9" customHeight="1" spans="2:18">
      <c r="B3" s="31"/>
      <c r="C3" s="31"/>
      <c r="D3" s="32"/>
      <c r="E3" s="31"/>
      <c r="F3" s="31"/>
      <c r="G3" s="31"/>
      <c r="H3" s="31"/>
      <c r="I3" s="31"/>
      <c r="J3" s="31"/>
      <c r="K3" s="52"/>
      <c r="L3" s="52"/>
      <c r="M3" s="52"/>
      <c r="N3" s="52"/>
      <c r="O3" s="52"/>
      <c r="P3" s="52"/>
      <c r="Q3" s="52"/>
      <c r="R3" s="163" t="s">
        <v>264</v>
      </c>
    </row>
    <row r="4" ht="24.95" customHeight="1" spans="1:18">
      <c r="A4" s="73" t="s">
        <v>265</v>
      </c>
      <c r="B4" s="73" t="s">
        <v>266</v>
      </c>
      <c r="C4" s="122" t="s">
        <v>267</v>
      </c>
      <c r="D4" s="122" t="s">
        <v>268</v>
      </c>
      <c r="E4" s="122" t="s">
        <v>269</v>
      </c>
      <c r="F4" s="122" t="s">
        <v>270</v>
      </c>
      <c r="G4" s="73" t="s">
        <v>271</v>
      </c>
      <c r="H4" s="122" t="s">
        <v>272</v>
      </c>
      <c r="I4" s="122" t="s">
        <v>273</v>
      </c>
      <c r="J4" s="97" t="s">
        <v>274</v>
      </c>
      <c r="K4" s="97" t="s">
        <v>275</v>
      </c>
      <c r="L4" s="97"/>
      <c r="M4" s="97"/>
      <c r="N4" s="97"/>
      <c r="O4" s="97" t="s">
        <v>276</v>
      </c>
      <c r="P4" s="97" t="s">
        <v>277</v>
      </c>
      <c r="Q4" s="97" t="s">
        <v>278</v>
      </c>
      <c r="R4" s="107" t="s">
        <v>279</v>
      </c>
    </row>
    <row r="5" ht="24.95" customHeight="1" spans="1:18">
      <c r="A5" s="73"/>
      <c r="B5" s="73"/>
      <c r="C5" s="154"/>
      <c r="D5" s="154"/>
      <c r="E5" s="154"/>
      <c r="F5" s="154"/>
      <c r="G5" s="155"/>
      <c r="H5" s="154"/>
      <c r="I5" s="154"/>
      <c r="J5" s="97"/>
      <c r="K5" s="97" t="s">
        <v>280</v>
      </c>
      <c r="L5" s="97" t="s">
        <v>281</v>
      </c>
      <c r="M5" s="97" t="s">
        <v>282</v>
      </c>
      <c r="N5" s="97" t="s">
        <v>283</v>
      </c>
      <c r="O5" s="97"/>
      <c r="P5" s="97"/>
      <c r="Q5" s="97"/>
      <c r="R5" s="107"/>
    </row>
    <row r="6" ht="24.95" customHeight="1" spans="1:18">
      <c r="A6" s="73"/>
      <c r="B6" s="73"/>
      <c r="C6" s="154"/>
      <c r="D6" s="154"/>
      <c r="E6" s="154"/>
      <c r="F6" s="154"/>
      <c r="G6" s="155"/>
      <c r="H6" s="154"/>
      <c r="I6" s="154"/>
      <c r="J6" s="97"/>
      <c r="K6" s="97"/>
      <c r="L6" s="97"/>
      <c r="M6" s="97"/>
      <c r="N6" s="97"/>
      <c r="O6" s="97"/>
      <c r="P6" s="97"/>
      <c r="Q6" s="97"/>
      <c r="R6" s="107"/>
    </row>
    <row r="7" s="51" customFormat="1" ht="42" customHeight="1" spans="1:18">
      <c r="A7" s="156" t="s">
        <v>284</v>
      </c>
      <c r="B7" s="156"/>
      <c r="C7" s="82" t="s">
        <v>285</v>
      </c>
      <c r="D7" s="81" t="s">
        <v>286</v>
      </c>
      <c r="E7" s="82">
        <v>2021</v>
      </c>
      <c r="F7" s="82">
        <v>2022</v>
      </c>
      <c r="G7" s="82" t="s">
        <v>287</v>
      </c>
      <c r="H7" s="82">
        <f t="shared" ref="H7:H13" si="0">I7+J7</f>
        <v>2340</v>
      </c>
      <c r="I7" s="82"/>
      <c r="J7" s="97">
        <f t="shared" ref="J7:O7" si="1">SUM(J8:J13)</f>
        <v>2340</v>
      </c>
      <c r="K7" s="97">
        <f t="shared" si="1"/>
        <v>51</v>
      </c>
      <c r="L7" s="97">
        <f t="shared" si="1"/>
        <v>3</v>
      </c>
      <c r="M7" s="97">
        <f t="shared" si="1"/>
        <v>8</v>
      </c>
      <c r="N7" s="97">
        <f t="shared" si="1"/>
        <v>40</v>
      </c>
      <c r="O7" s="81" t="s">
        <v>288</v>
      </c>
      <c r="P7" s="81" t="s">
        <v>289</v>
      </c>
      <c r="Q7" s="97" t="s">
        <v>290</v>
      </c>
      <c r="R7" s="164"/>
    </row>
    <row r="8" s="68" customFormat="1" ht="24.95" customHeight="1" spans="1:18">
      <c r="A8" s="89">
        <v>1</v>
      </c>
      <c r="B8" s="157" t="s">
        <v>291</v>
      </c>
      <c r="C8" s="89" t="s">
        <v>292</v>
      </c>
      <c r="D8" s="88" t="s">
        <v>293</v>
      </c>
      <c r="E8" s="89">
        <v>2021</v>
      </c>
      <c r="F8" s="89">
        <v>2022</v>
      </c>
      <c r="G8" s="89" t="s">
        <v>294</v>
      </c>
      <c r="H8" s="89">
        <f t="shared" si="0"/>
        <v>36</v>
      </c>
      <c r="I8" s="103"/>
      <c r="J8" s="89">
        <f t="shared" ref="J8:J13" si="2">L8*300+M8*90+N8*18</f>
        <v>36</v>
      </c>
      <c r="K8" s="88">
        <f t="shared" ref="K8:K13" si="3">L8+M8+N8</f>
        <v>2</v>
      </c>
      <c r="L8" s="158"/>
      <c r="M8" s="158"/>
      <c r="N8" s="158">
        <v>2</v>
      </c>
      <c r="O8" s="88" t="s">
        <v>295</v>
      </c>
      <c r="P8" s="159" t="s">
        <v>296</v>
      </c>
      <c r="Q8" s="159" t="s">
        <v>297</v>
      </c>
      <c r="R8" s="105"/>
    </row>
    <row r="9" s="68" customFormat="1" ht="24.95" customHeight="1" spans="1:18">
      <c r="A9" s="89">
        <v>2</v>
      </c>
      <c r="B9" s="157" t="s">
        <v>298</v>
      </c>
      <c r="C9" s="89" t="s">
        <v>292</v>
      </c>
      <c r="D9" s="88" t="s">
        <v>299</v>
      </c>
      <c r="E9" s="89">
        <v>2021</v>
      </c>
      <c r="F9" s="89">
        <v>2022</v>
      </c>
      <c r="G9" s="89" t="s">
        <v>294</v>
      </c>
      <c r="H9" s="89">
        <f t="shared" si="0"/>
        <v>300</v>
      </c>
      <c r="I9" s="103"/>
      <c r="J9" s="89">
        <f t="shared" si="2"/>
        <v>300</v>
      </c>
      <c r="K9" s="88">
        <f t="shared" si="3"/>
        <v>1</v>
      </c>
      <c r="L9" s="158">
        <v>1</v>
      </c>
      <c r="M9" s="158"/>
      <c r="N9" s="158"/>
      <c r="O9" s="88" t="s">
        <v>295</v>
      </c>
      <c r="P9" s="160" t="s">
        <v>300</v>
      </c>
      <c r="Q9" s="161" t="s">
        <v>301</v>
      </c>
      <c r="R9" s="105"/>
    </row>
    <row r="10" s="68" customFormat="1" ht="24.95" customHeight="1" spans="1:18">
      <c r="A10" s="89">
        <v>3</v>
      </c>
      <c r="B10" s="157" t="s">
        <v>302</v>
      </c>
      <c r="C10" s="89" t="s">
        <v>292</v>
      </c>
      <c r="D10" s="88" t="s">
        <v>303</v>
      </c>
      <c r="E10" s="89">
        <v>2021</v>
      </c>
      <c r="F10" s="89">
        <v>2022</v>
      </c>
      <c r="G10" s="89" t="s">
        <v>294</v>
      </c>
      <c r="H10" s="89">
        <f t="shared" si="0"/>
        <v>990</v>
      </c>
      <c r="I10" s="103"/>
      <c r="J10" s="89">
        <f t="shared" si="2"/>
        <v>990</v>
      </c>
      <c r="K10" s="88">
        <f t="shared" si="3"/>
        <v>27</v>
      </c>
      <c r="L10" s="158"/>
      <c r="M10" s="158">
        <v>7</v>
      </c>
      <c r="N10" s="158">
        <v>20</v>
      </c>
      <c r="O10" s="88" t="s">
        <v>295</v>
      </c>
      <c r="P10" s="161" t="s">
        <v>304</v>
      </c>
      <c r="Q10" s="165" t="s">
        <v>305</v>
      </c>
      <c r="R10" s="105"/>
    </row>
    <row r="11" s="68" customFormat="1" ht="24.95" customHeight="1" spans="1:18">
      <c r="A11" s="89">
        <v>4</v>
      </c>
      <c r="B11" s="157" t="s">
        <v>306</v>
      </c>
      <c r="C11" s="89" t="s">
        <v>292</v>
      </c>
      <c r="D11" s="88" t="s">
        <v>307</v>
      </c>
      <c r="E11" s="89">
        <v>2021</v>
      </c>
      <c r="F11" s="89">
        <v>2022</v>
      </c>
      <c r="G11" s="89" t="s">
        <v>294</v>
      </c>
      <c r="H11" s="89">
        <f t="shared" si="0"/>
        <v>126</v>
      </c>
      <c r="I11" s="103"/>
      <c r="J11" s="89">
        <f t="shared" si="2"/>
        <v>126</v>
      </c>
      <c r="K11" s="88">
        <f t="shared" si="3"/>
        <v>3</v>
      </c>
      <c r="L11" s="158"/>
      <c r="M11" s="158">
        <v>1</v>
      </c>
      <c r="N11" s="158">
        <v>2</v>
      </c>
      <c r="O11" s="88" t="s">
        <v>295</v>
      </c>
      <c r="P11" s="162" t="s">
        <v>308</v>
      </c>
      <c r="Q11" s="159" t="s">
        <v>309</v>
      </c>
      <c r="R11" s="105"/>
    </row>
    <row r="12" s="68" customFormat="1" ht="24.95" customHeight="1" spans="1:18">
      <c r="A12" s="89">
        <v>5</v>
      </c>
      <c r="B12" s="157" t="s">
        <v>310</v>
      </c>
      <c r="C12" s="89" t="s">
        <v>292</v>
      </c>
      <c r="D12" s="88" t="s">
        <v>311</v>
      </c>
      <c r="E12" s="89">
        <v>2021</v>
      </c>
      <c r="F12" s="89">
        <v>2022</v>
      </c>
      <c r="G12" s="89" t="s">
        <v>294</v>
      </c>
      <c r="H12" s="89">
        <f t="shared" si="0"/>
        <v>108</v>
      </c>
      <c r="I12" s="103"/>
      <c r="J12" s="89">
        <f t="shared" si="2"/>
        <v>108</v>
      </c>
      <c r="K12" s="88">
        <f t="shared" si="3"/>
        <v>6</v>
      </c>
      <c r="L12" s="158"/>
      <c r="M12" s="158"/>
      <c r="N12" s="158">
        <v>6</v>
      </c>
      <c r="O12" s="88" t="s">
        <v>295</v>
      </c>
      <c r="P12" s="159" t="s">
        <v>312</v>
      </c>
      <c r="Q12" s="159" t="s">
        <v>313</v>
      </c>
      <c r="R12" s="105"/>
    </row>
    <row r="13" s="68" customFormat="1" ht="24.95" customHeight="1" spans="1:18">
      <c r="A13" s="89">
        <v>6</v>
      </c>
      <c r="B13" s="157" t="s">
        <v>314</v>
      </c>
      <c r="C13" s="89" t="s">
        <v>292</v>
      </c>
      <c r="D13" s="88" t="s">
        <v>315</v>
      </c>
      <c r="E13" s="89">
        <v>2021</v>
      </c>
      <c r="F13" s="89">
        <v>2022</v>
      </c>
      <c r="G13" s="89" t="s">
        <v>294</v>
      </c>
      <c r="H13" s="89">
        <f t="shared" si="0"/>
        <v>780</v>
      </c>
      <c r="I13" s="89"/>
      <c r="J13" s="89">
        <f t="shared" si="2"/>
        <v>780</v>
      </c>
      <c r="K13" s="88">
        <f t="shared" si="3"/>
        <v>12</v>
      </c>
      <c r="L13" s="158">
        <v>2</v>
      </c>
      <c r="M13" s="158"/>
      <c r="N13" s="158">
        <v>10</v>
      </c>
      <c r="O13" s="88" t="s">
        <v>295</v>
      </c>
      <c r="P13" s="161" t="s">
        <v>316</v>
      </c>
      <c r="Q13" s="161" t="s">
        <v>317</v>
      </c>
      <c r="R13" s="161"/>
    </row>
  </sheetData>
  <mergeCells count="21">
    <mergeCell ref="A2:R2"/>
    <mergeCell ref="K4:N4"/>
    <mergeCell ref="A7:B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4:O6"/>
    <mergeCell ref="P4:P6"/>
    <mergeCell ref="Q4:Q6"/>
    <mergeCell ref="R4:R6"/>
  </mergeCells>
  <printOptions horizontalCentered="1"/>
  <pageMargins left="0.313888888888889" right="0.196527777777778" top="0.94375" bottom="0.707638888888889" header="0.432638888888889" footer="0.235416666666667"/>
  <pageSetup paperSize="9" scale="76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Z27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A7" sqref="A7:B9"/>
    </sheetView>
  </sheetViews>
  <sheetFormatPr defaultColWidth="9" defaultRowHeight="14.25" customHeight="1"/>
  <cols>
    <col min="1" max="1" width="6.75" style="25" customWidth="1"/>
    <col min="2" max="2" width="18.875" style="23" customWidth="1"/>
    <col min="3" max="3" width="6" style="23" customWidth="1"/>
    <col min="4" max="4" width="34.875" style="24" customWidth="1"/>
    <col min="5" max="6" width="6" style="23" customWidth="1"/>
    <col min="7" max="7" width="17" style="23" customWidth="1"/>
    <col min="8" max="10" width="8.625" style="23" customWidth="1"/>
    <col min="11" max="22" width="7.625" style="25" customWidth="1"/>
    <col min="23" max="23" width="8.625" style="25" customWidth="1"/>
    <col min="24" max="25" width="16.75" style="25" customWidth="1"/>
    <col min="26" max="26" width="9.75" style="26" customWidth="1"/>
    <col min="27" max="27" width="9" style="25" customWidth="1"/>
    <col min="28" max="28" width="9.125" style="25" customWidth="1"/>
    <col min="29" max="16384" width="9" style="25" customWidth="1"/>
  </cols>
  <sheetData>
    <row r="1" ht="24" customHeight="1" spans="1:26">
      <c r="A1" s="120" t="s">
        <v>318</v>
      </c>
      <c r="B1" s="121"/>
      <c r="C1" s="28"/>
      <c r="D1" s="29"/>
      <c r="E1" s="28"/>
      <c r="F1" s="28"/>
      <c r="G1" s="28"/>
      <c r="H1" s="28"/>
      <c r="I1" s="28"/>
      <c r="J1" s="28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61"/>
    </row>
    <row r="2" ht="31.9" customHeight="1" spans="1:26">
      <c r="A2" s="30" t="s">
        <v>319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6.9" customHeight="1" spans="2:26">
      <c r="B3" s="31"/>
      <c r="C3" s="31"/>
      <c r="D3" s="32"/>
      <c r="E3" s="31"/>
      <c r="F3" s="31"/>
      <c r="G3" s="31"/>
      <c r="H3" s="31"/>
      <c r="I3" s="31"/>
      <c r="J3" s="31"/>
      <c r="K3" s="52"/>
      <c r="L3" s="52"/>
      <c r="M3" s="52"/>
      <c r="N3" s="52"/>
      <c r="O3" s="52"/>
      <c r="P3" s="52"/>
      <c r="Q3" s="52"/>
      <c r="R3" s="143" t="s">
        <v>320</v>
      </c>
      <c r="S3" s="144"/>
      <c r="T3" s="144"/>
      <c r="U3" s="144"/>
      <c r="V3" s="144"/>
      <c r="W3" s="144"/>
      <c r="X3" s="144"/>
      <c r="Y3" s="144"/>
      <c r="Z3" s="144"/>
    </row>
    <row r="4" ht="24.95" customHeight="1" spans="1:26">
      <c r="A4" s="122" t="s">
        <v>265</v>
      </c>
      <c r="B4" s="122" t="s">
        <v>266</v>
      </c>
      <c r="C4" s="122" t="s">
        <v>267</v>
      </c>
      <c r="D4" s="122" t="s">
        <v>268</v>
      </c>
      <c r="E4" s="122" t="s">
        <v>269</v>
      </c>
      <c r="F4" s="122" t="s">
        <v>270</v>
      </c>
      <c r="G4" s="122" t="s">
        <v>271</v>
      </c>
      <c r="H4" s="122" t="s">
        <v>272</v>
      </c>
      <c r="I4" s="122" t="s">
        <v>273</v>
      </c>
      <c r="J4" s="122" t="s">
        <v>321</v>
      </c>
      <c r="K4" s="97" t="s">
        <v>275</v>
      </c>
      <c r="L4" s="97"/>
      <c r="M4" s="97"/>
      <c r="N4" s="97"/>
      <c r="O4" s="97"/>
      <c r="P4" s="123"/>
      <c r="Q4" s="123"/>
      <c r="R4" s="123"/>
      <c r="S4" s="123"/>
      <c r="T4" s="123"/>
      <c r="U4" s="123"/>
      <c r="V4" s="123"/>
      <c r="W4" s="97" t="s">
        <v>276</v>
      </c>
      <c r="X4" s="97" t="s">
        <v>277</v>
      </c>
      <c r="Y4" s="97" t="s">
        <v>278</v>
      </c>
      <c r="Z4" s="107" t="s">
        <v>279</v>
      </c>
    </row>
    <row r="5" ht="24.95" customHeight="1" spans="1:26">
      <c r="A5" s="123"/>
      <c r="B5" s="123"/>
      <c r="C5" s="123"/>
      <c r="D5" s="123"/>
      <c r="E5" s="123"/>
      <c r="F5" s="123"/>
      <c r="G5" s="123"/>
      <c r="H5" s="123"/>
      <c r="I5" s="97"/>
      <c r="J5" s="123"/>
      <c r="K5" s="97" t="s">
        <v>322</v>
      </c>
      <c r="L5" s="97" t="s">
        <v>323</v>
      </c>
      <c r="M5" s="97" t="s">
        <v>324</v>
      </c>
      <c r="N5" s="97" t="s">
        <v>325</v>
      </c>
      <c r="O5" s="97" t="s">
        <v>326</v>
      </c>
      <c r="P5" s="97" t="s">
        <v>327</v>
      </c>
      <c r="Q5" s="97" t="s">
        <v>328</v>
      </c>
      <c r="R5" s="97" t="s">
        <v>329</v>
      </c>
      <c r="S5" s="97" t="s">
        <v>330</v>
      </c>
      <c r="T5" s="97" t="s">
        <v>331</v>
      </c>
      <c r="U5" s="97" t="s">
        <v>332</v>
      </c>
      <c r="V5" s="97" t="s">
        <v>333</v>
      </c>
      <c r="W5" s="97"/>
      <c r="X5" s="97"/>
      <c r="Y5" s="97"/>
      <c r="Z5" s="107"/>
    </row>
    <row r="6" ht="24.95" customHeight="1" spans="1:26">
      <c r="A6" s="123"/>
      <c r="B6" s="123"/>
      <c r="C6" s="123"/>
      <c r="D6" s="123"/>
      <c r="E6" s="123"/>
      <c r="F6" s="123"/>
      <c r="G6" s="123"/>
      <c r="H6" s="123"/>
      <c r="I6" s="97"/>
      <c r="J6" s="123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107"/>
    </row>
    <row r="7" ht="33" customHeight="1" spans="1:26">
      <c r="A7" s="124" t="s">
        <v>334</v>
      </c>
      <c r="B7" s="125"/>
      <c r="C7" s="126" t="s">
        <v>47</v>
      </c>
      <c r="D7" s="127" t="s">
        <v>335</v>
      </c>
      <c r="E7" s="128">
        <v>2021</v>
      </c>
      <c r="F7" s="128">
        <v>2022</v>
      </c>
      <c r="G7" s="124" t="s">
        <v>41</v>
      </c>
      <c r="H7" s="129">
        <f t="shared" ref="H7:H27" si="0">I7+J7</f>
        <v>13498.9</v>
      </c>
      <c r="I7" s="128"/>
      <c r="J7" s="128">
        <f t="shared" ref="J7:V7" si="1">J10+J13+J16+J19+J22+J25</f>
        <v>13498.9</v>
      </c>
      <c r="K7" s="138">
        <f t="shared" si="1"/>
        <v>14</v>
      </c>
      <c r="L7" s="138">
        <f t="shared" si="1"/>
        <v>3</v>
      </c>
      <c r="M7" s="138">
        <f t="shared" si="1"/>
        <v>5.75</v>
      </c>
      <c r="N7" s="138">
        <f t="shared" si="1"/>
        <v>4</v>
      </c>
      <c r="O7" s="138">
        <f t="shared" si="1"/>
        <v>8</v>
      </c>
      <c r="P7" s="138">
        <f t="shared" si="1"/>
        <v>0.67</v>
      </c>
      <c r="Q7" s="145">
        <f t="shared" si="1"/>
        <v>3.968</v>
      </c>
      <c r="R7" s="138">
        <f t="shared" si="1"/>
        <v>2070</v>
      </c>
      <c r="S7" s="138">
        <f t="shared" si="1"/>
        <v>10.94</v>
      </c>
      <c r="T7" s="138">
        <f t="shared" si="1"/>
        <v>50</v>
      </c>
      <c r="U7" s="138">
        <f t="shared" si="1"/>
        <v>50</v>
      </c>
      <c r="V7" s="138">
        <f t="shared" si="1"/>
        <v>10</v>
      </c>
      <c r="W7" s="127" t="s">
        <v>49</v>
      </c>
      <c r="X7" s="146" t="s">
        <v>336</v>
      </c>
      <c r="Y7" s="146" t="s">
        <v>337</v>
      </c>
      <c r="Z7" s="153"/>
    </row>
    <row r="8" ht="33" customHeight="1" spans="1:26">
      <c r="A8" s="125"/>
      <c r="B8" s="125"/>
      <c r="C8" s="130"/>
      <c r="D8" s="125"/>
      <c r="E8" s="130"/>
      <c r="F8" s="130"/>
      <c r="G8" s="124" t="s">
        <v>48</v>
      </c>
      <c r="H8" s="129">
        <f t="shared" si="0"/>
        <v>10016</v>
      </c>
      <c r="I8" s="139"/>
      <c r="J8" s="128">
        <f>J11+J14+J17+J20+J23+J26</f>
        <v>10016</v>
      </c>
      <c r="K8" s="130"/>
      <c r="L8" s="130"/>
      <c r="M8" s="130"/>
      <c r="N8" s="130"/>
      <c r="O8" s="130"/>
      <c r="P8" s="130"/>
      <c r="Q8" s="147"/>
      <c r="R8" s="130"/>
      <c r="S8" s="130"/>
      <c r="T8" s="130"/>
      <c r="U8" s="130"/>
      <c r="V8" s="130"/>
      <c r="W8" s="148" t="s">
        <v>338</v>
      </c>
      <c r="X8" s="130"/>
      <c r="Y8" s="130"/>
      <c r="Z8" s="130"/>
    </row>
    <row r="9" s="51" customFormat="1" ht="42" customHeight="1" spans="1:26">
      <c r="A9" s="125"/>
      <c r="B9" s="125"/>
      <c r="C9" s="130"/>
      <c r="D9" s="125"/>
      <c r="E9" s="130"/>
      <c r="F9" s="130"/>
      <c r="G9" s="124" t="s">
        <v>339</v>
      </c>
      <c r="H9" s="129">
        <f t="shared" si="0"/>
        <v>3482.9</v>
      </c>
      <c r="I9" s="139"/>
      <c r="J9" s="128">
        <f>J12+J15+J18+J21+J24+J27</f>
        <v>3482.9</v>
      </c>
      <c r="K9" s="130">
        <f t="shared" ref="K9:V9" si="2">SUM(K11:K26)</f>
        <v>24</v>
      </c>
      <c r="L9" s="130">
        <f t="shared" si="2"/>
        <v>4</v>
      </c>
      <c r="M9" s="130">
        <f t="shared" si="2"/>
        <v>8.5</v>
      </c>
      <c r="N9" s="130">
        <f t="shared" si="2"/>
        <v>4.5</v>
      </c>
      <c r="O9" s="130">
        <f t="shared" si="2"/>
        <v>8</v>
      </c>
      <c r="P9" s="130">
        <f t="shared" si="2"/>
        <v>0.72</v>
      </c>
      <c r="Q9" s="147">
        <f t="shared" si="2"/>
        <v>4.886</v>
      </c>
      <c r="R9" s="130">
        <f t="shared" si="2"/>
        <v>2070</v>
      </c>
      <c r="S9" s="130">
        <f t="shared" si="2"/>
        <v>18.54</v>
      </c>
      <c r="T9" s="130">
        <f t="shared" si="2"/>
        <v>50</v>
      </c>
      <c r="U9" s="130">
        <f t="shared" si="2"/>
        <v>50</v>
      </c>
      <c r="V9" s="130">
        <f t="shared" si="2"/>
        <v>10</v>
      </c>
      <c r="W9" s="130"/>
      <c r="X9" s="130"/>
      <c r="Y9" s="130"/>
      <c r="Z9" s="130"/>
    </row>
    <row r="10" s="51" customFormat="1" ht="34" customHeight="1" spans="1:26">
      <c r="A10" s="131">
        <v>1</v>
      </c>
      <c r="B10" s="132" t="s">
        <v>340</v>
      </c>
      <c r="C10" s="133" t="s">
        <v>47</v>
      </c>
      <c r="D10" s="134" t="s">
        <v>341</v>
      </c>
      <c r="E10" s="131">
        <v>2021</v>
      </c>
      <c r="F10" s="131">
        <v>2022</v>
      </c>
      <c r="G10" s="132" t="s">
        <v>41</v>
      </c>
      <c r="H10" s="135">
        <f t="shared" si="0"/>
        <v>2912</v>
      </c>
      <c r="I10" s="131"/>
      <c r="J10" s="131">
        <f>J11+J12</f>
        <v>2912</v>
      </c>
      <c r="K10" s="140">
        <v>3</v>
      </c>
      <c r="L10" s="140"/>
      <c r="M10" s="140">
        <v>1</v>
      </c>
      <c r="N10" s="140">
        <v>0.5</v>
      </c>
      <c r="O10" s="140">
        <v>4</v>
      </c>
      <c r="P10" s="140">
        <v>0.17</v>
      </c>
      <c r="Q10" s="140">
        <v>0.75</v>
      </c>
      <c r="R10" s="140"/>
      <c r="S10" s="140">
        <v>2</v>
      </c>
      <c r="T10" s="140">
        <v>50</v>
      </c>
      <c r="U10" s="140">
        <v>50</v>
      </c>
      <c r="V10" s="140"/>
      <c r="W10" s="134" t="s">
        <v>49</v>
      </c>
      <c r="X10" s="149" t="s">
        <v>342</v>
      </c>
      <c r="Y10" s="149" t="s">
        <v>343</v>
      </c>
      <c r="Z10" s="142"/>
    </row>
    <row r="11" s="51" customFormat="1" ht="34" customHeight="1" spans="1:26">
      <c r="A11" s="136"/>
      <c r="B11" s="137"/>
      <c r="C11" s="136"/>
      <c r="D11" s="137"/>
      <c r="E11" s="136"/>
      <c r="F11" s="136"/>
      <c r="G11" s="132" t="s">
        <v>48</v>
      </c>
      <c r="H11" s="135">
        <f t="shared" si="0"/>
        <v>2039.5</v>
      </c>
      <c r="I11" s="131"/>
      <c r="J11" s="131">
        <f>K10*350+L10*160+M10*100+N10*160+O10*18+P10*500+Q10*150+R10*0.2+S10*120+T10*3+U10*3+V10*32</f>
        <v>2039.5</v>
      </c>
      <c r="K11" s="136">
        <v>3</v>
      </c>
      <c r="L11" s="136"/>
      <c r="M11" s="136">
        <v>1</v>
      </c>
      <c r="N11" s="136">
        <v>0.5</v>
      </c>
      <c r="O11" s="136">
        <v>4</v>
      </c>
      <c r="P11" s="136">
        <v>0.17</v>
      </c>
      <c r="Q11" s="136">
        <v>0.75</v>
      </c>
      <c r="R11" s="136"/>
      <c r="S11" s="136">
        <v>2</v>
      </c>
      <c r="T11" s="136">
        <v>50</v>
      </c>
      <c r="U11" s="136">
        <v>50</v>
      </c>
      <c r="V11" s="136"/>
      <c r="W11" s="150" t="s">
        <v>344</v>
      </c>
      <c r="X11" s="136"/>
      <c r="Y11" s="136"/>
      <c r="Z11" s="136"/>
    </row>
    <row r="12" s="51" customFormat="1" ht="34" customHeight="1" spans="1:26">
      <c r="A12" s="136"/>
      <c r="B12" s="137"/>
      <c r="C12" s="136"/>
      <c r="D12" s="137"/>
      <c r="E12" s="136"/>
      <c r="F12" s="136"/>
      <c r="G12" s="132" t="s">
        <v>339</v>
      </c>
      <c r="H12" s="135">
        <f t="shared" si="0"/>
        <v>872.5</v>
      </c>
      <c r="I12" s="131"/>
      <c r="J12" s="131">
        <f>K10*160+N10*40+O10*4+P10*700+Q10*50+R10*0.05+T10*2+U10*2+V10*8</f>
        <v>872.5</v>
      </c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s="51" customFormat="1" ht="34" customHeight="1" spans="1:26">
      <c r="A13" s="131">
        <v>2</v>
      </c>
      <c r="B13" s="132" t="s">
        <v>345</v>
      </c>
      <c r="C13" s="133" t="s">
        <v>47</v>
      </c>
      <c r="D13" s="134" t="s">
        <v>346</v>
      </c>
      <c r="E13" s="131">
        <v>2021</v>
      </c>
      <c r="F13" s="131">
        <v>2022</v>
      </c>
      <c r="G13" s="132" t="s">
        <v>41</v>
      </c>
      <c r="H13" s="135">
        <f t="shared" si="0"/>
        <v>1630</v>
      </c>
      <c r="I13" s="131"/>
      <c r="J13" s="131">
        <f>J14+J15</f>
        <v>1630</v>
      </c>
      <c r="K13" s="140">
        <v>1</v>
      </c>
      <c r="L13" s="140">
        <v>1</v>
      </c>
      <c r="M13" s="140">
        <v>1</v>
      </c>
      <c r="N13" s="140">
        <v>0.5</v>
      </c>
      <c r="O13" s="140"/>
      <c r="P13" s="140">
        <v>0.05</v>
      </c>
      <c r="Q13" s="140">
        <v>0.5</v>
      </c>
      <c r="R13" s="140"/>
      <c r="S13" s="140">
        <v>5</v>
      </c>
      <c r="T13" s="140"/>
      <c r="U13" s="140"/>
      <c r="V13" s="140"/>
      <c r="W13" s="134" t="s">
        <v>49</v>
      </c>
      <c r="X13" s="149" t="s">
        <v>347</v>
      </c>
      <c r="Y13" s="149" t="s">
        <v>348</v>
      </c>
      <c r="Z13" s="142"/>
    </row>
    <row r="14" s="68" customFormat="1" ht="34" customHeight="1" spans="1:26">
      <c r="A14" s="136"/>
      <c r="B14" s="137"/>
      <c r="C14" s="136"/>
      <c r="D14" s="137"/>
      <c r="E14" s="136"/>
      <c r="F14" s="136"/>
      <c r="G14" s="132" t="s">
        <v>48</v>
      </c>
      <c r="H14" s="135">
        <f t="shared" si="0"/>
        <v>1390</v>
      </c>
      <c r="I14" s="141"/>
      <c r="J14" s="131">
        <f>K13*350+L13*160+M13*100+N13*160+O13*18+P13*500+Q13*150+R13*0.2+S13*120+T13*3+U13*3+V13*32</f>
        <v>1390</v>
      </c>
      <c r="K14" s="136">
        <v>1</v>
      </c>
      <c r="L14" s="136">
        <v>1</v>
      </c>
      <c r="M14" s="136">
        <v>1</v>
      </c>
      <c r="N14" s="136">
        <v>0.5</v>
      </c>
      <c r="O14" s="136"/>
      <c r="P14" s="136">
        <v>0.05</v>
      </c>
      <c r="Q14" s="136">
        <v>0.5</v>
      </c>
      <c r="R14" s="136"/>
      <c r="S14" s="136">
        <v>5</v>
      </c>
      <c r="T14" s="136"/>
      <c r="U14" s="136"/>
      <c r="V14" s="136"/>
      <c r="W14" s="150" t="s">
        <v>344</v>
      </c>
      <c r="X14" s="136"/>
      <c r="Y14" s="136"/>
      <c r="Z14" s="136"/>
    </row>
    <row r="15" s="68" customFormat="1" ht="34" customHeight="1" spans="1:26">
      <c r="A15" s="136"/>
      <c r="B15" s="137"/>
      <c r="C15" s="136"/>
      <c r="D15" s="137"/>
      <c r="E15" s="136"/>
      <c r="F15" s="136"/>
      <c r="G15" s="132" t="s">
        <v>339</v>
      </c>
      <c r="H15" s="135">
        <f t="shared" si="0"/>
        <v>240</v>
      </c>
      <c r="I15" s="141"/>
      <c r="J15" s="131">
        <f>K13*160+N13*40+O13*4+P13*700+Q13*50+R13*0.05+T13*2+U13*2+V13*8</f>
        <v>240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="68" customFormat="1" ht="34" customHeight="1" spans="1:26">
      <c r="A16" s="131">
        <v>3</v>
      </c>
      <c r="B16" s="132" t="s">
        <v>349</v>
      </c>
      <c r="C16" s="133" t="s">
        <v>47</v>
      </c>
      <c r="D16" s="134" t="s">
        <v>350</v>
      </c>
      <c r="E16" s="131">
        <v>2021</v>
      </c>
      <c r="F16" s="131">
        <v>2022</v>
      </c>
      <c r="G16" s="132" t="s">
        <v>41</v>
      </c>
      <c r="H16" s="135">
        <f t="shared" si="0"/>
        <v>1188</v>
      </c>
      <c r="I16" s="141"/>
      <c r="J16" s="131">
        <f>J17+J18</f>
        <v>1188</v>
      </c>
      <c r="K16" s="140"/>
      <c r="L16" s="140"/>
      <c r="M16" s="140">
        <v>1</v>
      </c>
      <c r="N16" s="140"/>
      <c r="O16" s="140">
        <v>4</v>
      </c>
      <c r="P16" s="140">
        <v>0.4</v>
      </c>
      <c r="Q16" s="140">
        <v>0.3</v>
      </c>
      <c r="R16" s="140"/>
      <c r="S16" s="140">
        <v>0.5</v>
      </c>
      <c r="T16" s="140"/>
      <c r="U16" s="140"/>
      <c r="V16" s="140">
        <v>10</v>
      </c>
      <c r="W16" s="134" t="s">
        <v>49</v>
      </c>
      <c r="X16" s="149" t="s">
        <v>351</v>
      </c>
      <c r="Y16" s="149" t="s">
        <v>352</v>
      </c>
      <c r="Z16" s="142"/>
    </row>
    <row r="17" s="68" customFormat="1" ht="34" customHeight="1" spans="1:26">
      <c r="A17" s="136"/>
      <c r="B17" s="137"/>
      <c r="C17" s="136"/>
      <c r="D17" s="137"/>
      <c r="E17" s="136"/>
      <c r="F17" s="136"/>
      <c r="G17" s="132" t="s">
        <v>48</v>
      </c>
      <c r="H17" s="135">
        <f t="shared" si="0"/>
        <v>797</v>
      </c>
      <c r="I17" s="141"/>
      <c r="J17" s="131">
        <f>K16*350+L16*160+M16*100+N16*160+O16*18+P16*500+Q16*150+R16*0.2+S16*120+T16*3+U16*3+V16*32</f>
        <v>797</v>
      </c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50" t="s">
        <v>344</v>
      </c>
      <c r="X17" s="136"/>
      <c r="Y17" s="136"/>
      <c r="Z17" s="136"/>
    </row>
    <row r="18" s="68" customFormat="1" ht="34" customHeight="1" spans="1:26">
      <c r="A18" s="136"/>
      <c r="B18" s="137"/>
      <c r="C18" s="136"/>
      <c r="D18" s="137"/>
      <c r="E18" s="136"/>
      <c r="F18" s="136"/>
      <c r="G18" s="132" t="s">
        <v>339</v>
      </c>
      <c r="H18" s="135">
        <f t="shared" si="0"/>
        <v>391</v>
      </c>
      <c r="I18" s="141"/>
      <c r="J18" s="131">
        <f>K16*160+N16*40+O16*4+P16*700+Q16*50+R16*0.05+T16*2+U16*2+V16*8</f>
        <v>391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="68" customFormat="1" ht="34" customHeight="1" spans="1:26">
      <c r="A19" s="131">
        <v>4</v>
      </c>
      <c r="B19" s="132" t="s">
        <v>353</v>
      </c>
      <c r="C19" s="133" t="s">
        <v>47</v>
      </c>
      <c r="D19" s="134" t="s">
        <v>354</v>
      </c>
      <c r="E19" s="131">
        <v>2021</v>
      </c>
      <c r="F19" s="131">
        <v>2022</v>
      </c>
      <c r="G19" s="132" t="s">
        <v>41</v>
      </c>
      <c r="H19" s="135">
        <f t="shared" si="0"/>
        <v>1395</v>
      </c>
      <c r="I19" s="141"/>
      <c r="J19" s="131">
        <f>J20+J21</f>
        <v>1395</v>
      </c>
      <c r="K19" s="140">
        <v>1</v>
      </c>
      <c r="L19" s="140"/>
      <c r="M19" s="140">
        <v>1</v>
      </c>
      <c r="N19" s="140">
        <v>2</v>
      </c>
      <c r="O19" s="140"/>
      <c r="P19" s="140"/>
      <c r="Q19" s="140">
        <v>1</v>
      </c>
      <c r="R19" s="140">
        <v>500</v>
      </c>
      <c r="S19" s="140">
        <v>0.5</v>
      </c>
      <c r="T19" s="140"/>
      <c r="U19" s="140"/>
      <c r="V19" s="140"/>
      <c r="W19" s="134" t="s">
        <v>49</v>
      </c>
      <c r="X19" s="149" t="s">
        <v>355</v>
      </c>
      <c r="Y19" s="149" t="s">
        <v>356</v>
      </c>
      <c r="Z19" s="142"/>
    </row>
    <row r="20" s="68" customFormat="1" ht="34" customHeight="1" spans="1:26">
      <c r="A20" s="136"/>
      <c r="B20" s="137"/>
      <c r="C20" s="136"/>
      <c r="D20" s="137"/>
      <c r="E20" s="136"/>
      <c r="F20" s="136"/>
      <c r="G20" s="132" t="s">
        <v>48</v>
      </c>
      <c r="H20" s="135">
        <f t="shared" si="0"/>
        <v>1080</v>
      </c>
      <c r="I20" s="141"/>
      <c r="J20" s="131">
        <f>K19*350+L19*160+M19*100+N19*160+O19*18+P19*500+Q19*150+R19*0.2+S19*120+T19*3+U19*3+V19*32</f>
        <v>1080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50" t="s">
        <v>344</v>
      </c>
      <c r="X20" s="136"/>
      <c r="Y20" s="136"/>
      <c r="Z20" s="136"/>
    </row>
    <row r="21" s="68" customFormat="1" ht="34" customHeight="1" spans="1:26">
      <c r="A21" s="136"/>
      <c r="B21" s="137"/>
      <c r="C21" s="136"/>
      <c r="D21" s="137"/>
      <c r="E21" s="136"/>
      <c r="F21" s="136"/>
      <c r="G21" s="132" t="s">
        <v>339</v>
      </c>
      <c r="H21" s="135">
        <f t="shared" si="0"/>
        <v>315</v>
      </c>
      <c r="I21" s="141"/>
      <c r="J21" s="131">
        <f>K19*160+N19*40+O19*4+P19*700+Q19*50+R19*0.05+T19*2+U19*2+V19*8</f>
        <v>315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s="68" customFormat="1" ht="34" customHeight="1" spans="1:26">
      <c r="A22" s="131">
        <v>5</v>
      </c>
      <c r="B22" s="132" t="s">
        <v>357</v>
      </c>
      <c r="C22" s="133" t="s">
        <v>47</v>
      </c>
      <c r="D22" s="134" t="s">
        <v>358</v>
      </c>
      <c r="E22" s="131">
        <v>2021</v>
      </c>
      <c r="F22" s="131">
        <v>2022</v>
      </c>
      <c r="G22" s="132" t="s">
        <v>41</v>
      </c>
      <c r="H22" s="135">
        <f t="shared" si="0"/>
        <v>1213.3</v>
      </c>
      <c r="I22" s="141"/>
      <c r="J22" s="131">
        <f>J23+J24</f>
        <v>1213.3</v>
      </c>
      <c r="K22" s="140"/>
      <c r="L22" s="140">
        <v>2</v>
      </c>
      <c r="M22" s="140"/>
      <c r="N22" s="140">
        <v>1</v>
      </c>
      <c r="O22" s="140"/>
      <c r="P22" s="140">
        <v>0.05</v>
      </c>
      <c r="Q22" s="140">
        <v>1</v>
      </c>
      <c r="R22" s="140">
        <v>1570</v>
      </c>
      <c r="S22" s="140">
        <v>0.34</v>
      </c>
      <c r="T22" s="140"/>
      <c r="U22" s="140"/>
      <c r="V22" s="140"/>
      <c r="W22" s="134" t="s">
        <v>49</v>
      </c>
      <c r="X22" s="149" t="s">
        <v>359</v>
      </c>
      <c r="Y22" s="149" t="s">
        <v>360</v>
      </c>
      <c r="Z22" s="142"/>
    </row>
    <row r="23" s="68" customFormat="1" ht="34" customHeight="1" spans="1:26">
      <c r="A23" s="136"/>
      <c r="B23" s="137"/>
      <c r="C23" s="136"/>
      <c r="D23" s="137"/>
      <c r="E23" s="136"/>
      <c r="F23" s="136"/>
      <c r="G23" s="132" t="s">
        <v>48</v>
      </c>
      <c r="H23" s="135">
        <f t="shared" si="0"/>
        <v>1009.8</v>
      </c>
      <c r="I23" s="141"/>
      <c r="J23" s="131">
        <f>K22*350+L22*160+M22*100+N22*160+O22*18+P22*500+Q22*150+R22*0.2+S22*120+T22*3+U22*3+V22*32</f>
        <v>1009.8</v>
      </c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50" t="s">
        <v>344</v>
      </c>
      <c r="X23" s="136"/>
      <c r="Y23" s="136"/>
      <c r="Z23" s="136"/>
    </row>
    <row r="24" s="68" customFormat="1" ht="34" customHeight="1" spans="1:26">
      <c r="A24" s="136"/>
      <c r="B24" s="137"/>
      <c r="C24" s="136"/>
      <c r="D24" s="137"/>
      <c r="E24" s="136"/>
      <c r="F24" s="136"/>
      <c r="G24" s="132" t="s">
        <v>339</v>
      </c>
      <c r="H24" s="135">
        <f t="shared" si="0"/>
        <v>203.5</v>
      </c>
      <c r="I24" s="141"/>
      <c r="J24" s="131">
        <f>K22*160+N22*40+O22*4+P22*700+Q22*50+R22*0.05+T22*2+U22*2+V22*8</f>
        <v>203.5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="68" customFormat="1" ht="34" customHeight="1" spans="1:26">
      <c r="A25" s="131">
        <v>6</v>
      </c>
      <c r="B25" s="132" t="s">
        <v>361</v>
      </c>
      <c r="C25" s="133" t="s">
        <v>47</v>
      </c>
      <c r="D25" s="134" t="s">
        <v>362</v>
      </c>
      <c r="E25" s="131">
        <v>2021</v>
      </c>
      <c r="F25" s="131">
        <v>2022</v>
      </c>
      <c r="G25" s="132" t="s">
        <v>41</v>
      </c>
      <c r="H25" s="135">
        <f t="shared" si="0"/>
        <v>5160.6</v>
      </c>
      <c r="I25" s="141"/>
      <c r="J25" s="131">
        <f>J26+J27</f>
        <v>5160.6</v>
      </c>
      <c r="K25" s="140">
        <v>9</v>
      </c>
      <c r="L25" s="142"/>
      <c r="M25" s="142">
        <v>1.75</v>
      </c>
      <c r="N25" s="142"/>
      <c r="O25" s="140"/>
      <c r="P25" s="142"/>
      <c r="Q25" s="151">
        <v>0.418</v>
      </c>
      <c r="R25" s="142"/>
      <c r="S25" s="140">
        <v>2.6</v>
      </c>
      <c r="T25" s="142"/>
      <c r="U25" s="142"/>
      <c r="V25" s="142"/>
      <c r="W25" s="134" t="s">
        <v>49</v>
      </c>
      <c r="X25" s="149" t="s">
        <v>363</v>
      </c>
      <c r="Y25" s="149" t="s">
        <v>364</v>
      </c>
      <c r="Z25" s="142"/>
    </row>
    <row r="26" s="68" customFormat="1" ht="34" customHeight="1" spans="1:26">
      <c r="A26" s="136"/>
      <c r="B26" s="137"/>
      <c r="C26" s="136"/>
      <c r="D26" s="137"/>
      <c r="E26" s="136"/>
      <c r="F26" s="136"/>
      <c r="G26" s="132" t="s">
        <v>48</v>
      </c>
      <c r="H26" s="135">
        <f t="shared" si="0"/>
        <v>3699.7</v>
      </c>
      <c r="I26" s="141"/>
      <c r="J26" s="131">
        <f>K25*350+L25*160+M25*100+N25*160+O25*18+P25*500+Q25*150+R25*0.2+S25*120+T25*3+U25*3+V25*32</f>
        <v>3699.7</v>
      </c>
      <c r="K26" s="136">
        <v>9</v>
      </c>
      <c r="L26" s="136"/>
      <c r="M26" s="136">
        <v>1.75</v>
      </c>
      <c r="N26" s="136"/>
      <c r="O26" s="136"/>
      <c r="P26" s="136"/>
      <c r="Q26" s="152">
        <v>0.418</v>
      </c>
      <c r="R26" s="136"/>
      <c r="S26" s="136">
        <v>2.6</v>
      </c>
      <c r="T26" s="136"/>
      <c r="U26" s="136"/>
      <c r="V26" s="136"/>
      <c r="W26" s="136"/>
      <c r="X26" s="136"/>
      <c r="Y26" s="136"/>
      <c r="Z26" s="136"/>
    </row>
    <row r="27" ht="34" customHeight="1" spans="1:26">
      <c r="A27" s="136"/>
      <c r="B27" s="137"/>
      <c r="C27" s="136"/>
      <c r="D27" s="137"/>
      <c r="E27" s="136"/>
      <c r="F27" s="136"/>
      <c r="G27" s="132" t="s">
        <v>339</v>
      </c>
      <c r="H27" s="135">
        <f t="shared" si="0"/>
        <v>1460.9</v>
      </c>
      <c r="I27" s="135"/>
      <c r="J27" s="131">
        <f>K25*160+N25*40+O25*4+P25*700+Q25*50+R25*0.05+T25*2+U25*2+V25*8</f>
        <v>1460.9</v>
      </c>
      <c r="K27" s="136"/>
      <c r="L27" s="136"/>
      <c r="M27" s="136"/>
      <c r="N27" s="136"/>
      <c r="O27" s="136"/>
      <c r="P27" s="136"/>
      <c r="Q27" s="152"/>
      <c r="R27" s="136"/>
      <c r="S27" s="136"/>
      <c r="T27" s="136"/>
      <c r="U27" s="136"/>
      <c r="V27" s="136"/>
      <c r="W27" s="136"/>
      <c r="X27" s="136"/>
      <c r="Y27" s="136"/>
      <c r="Z27" s="136"/>
    </row>
  </sheetData>
  <mergeCells count="182">
    <mergeCell ref="A2:Z2"/>
    <mergeCell ref="R3:Z3"/>
    <mergeCell ref="K4:V4"/>
    <mergeCell ref="A4:A6"/>
    <mergeCell ref="A10:A12"/>
    <mergeCell ref="A13:A15"/>
    <mergeCell ref="A16:A18"/>
    <mergeCell ref="A19:A21"/>
    <mergeCell ref="A22:A24"/>
    <mergeCell ref="A25:A27"/>
    <mergeCell ref="B4:B6"/>
    <mergeCell ref="B10:B12"/>
    <mergeCell ref="B13:B15"/>
    <mergeCell ref="B16:B18"/>
    <mergeCell ref="B19:B21"/>
    <mergeCell ref="B22:B24"/>
    <mergeCell ref="B25:B27"/>
    <mergeCell ref="C4:C6"/>
    <mergeCell ref="C7:C9"/>
    <mergeCell ref="C10:C12"/>
    <mergeCell ref="C13:C15"/>
    <mergeCell ref="C16:C18"/>
    <mergeCell ref="C19:C21"/>
    <mergeCell ref="C22:C24"/>
    <mergeCell ref="C25:C27"/>
    <mergeCell ref="D4:D6"/>
    <mergeCell ref="D7:D9"/>
    <mergeCell ref="D10:D12"/>
    <mergeCell ref="D13:D15"/>
    <mergeCell ref="D16:D18"/>
    <mergeCell ref="D19:D21"/>
    <mergeCell ref="D22:D24"/>
    <mergeCell ref="D25:D27"/>
    <mergeCell ref="E4:E6"/>
    <mergeCell ref="E7:E9"/>
    <mergeCell ref="E10:E12"/>
    <mergeCell ref="E13:E15"/>
    <mergeCell ref="E16:E18"/>
    <mergeCell ref="E19:E21"/>
    <mergeCell ref="E22:E24"/>
    <mergeCell ref="E25:E27"/>
    <mergeCell ref="F4:F6"/>
    <mergeCell ref="F7:F9"/>
    <mergeCell ref="F10:F12"/>
    <mergeCell ref="F13:F15"/>
    <mergeCell ref="F16:F18"/>
    <mergeCell ref="F19:F21"/>
    <mergeCell ref="F22:F24"/>
    <mergeCell ref="F25:F27"/>
    <mergeCell ref="G4:G6"/>
    <mergeCell ref="H4:H6"/>
    <mergeCell ref="I4:I6"/>
    <mergeCell ref="J4:J6"/>
    <mergeCell ref="K5:K6"/>
    <mergeCell ref="K7:K9"/>
    <mergeCell ref="K10:K12"/>
    <mergeCell ref="K13:K15"/>
    <mergeCell ref="K16:K18"/>
    <mergeCell ref="K19:K21"/>
    <mergeCell ref="K22:K24"/>
    <mergeCell ref="K25:K27"/>
    <mergeCell ref="L5:L6"/>
    <mergeCell ref="L7:L9"/>
    <mergeCell ref="L10:L12"/>
    <mergeCell ref="L13:L15"/>
    <mergeCell ref="L16:L18"/>
    <mergeCell ref="L19:L21"/>
    <mergeCell ref="L22:L24"/>
    <mergeCell ref="L25:L27"/>
    <mergeCell ref="M5:M6"/>
    <mergeCell ref="M7:M9"/>
    <mergeCell ref="M10:M12"/>
    <mergeCell ref="M13:M15"/>
    <mergeCell ref="M16:M18"/>
    <mergeCell ref="M19:M21"/>
    <mergeCell ref="M22:M24"/>
    <mergeCell ref="M25:M27"/>
    <mergeCell ref="N5:N6"/>
    <mergeCell ref="N7:N9"/>
    <mergeCell ref="N10:N12"/>
    <mergeCell ref="N13:N15"/>
    <mergeCell ref="N16:N18"/>
    <mergeCell ref="N19:N21"/>
    <mergeCell ref="N22:N24"/>
    <mergeCell ref="N25:N27"/>
    <mergeCell ref="O5:O6"/>
    <mergeCell ref="O7:O9"/>
    <mergeCell ref="O10:O12"/>
    <mergeCell ref="O13:O15"/>
    <mergeCell ref="O16:O18"/>
    <mergeCell ref="O19:O21"/>
    <mergeCell ref="O22:O24"/>
    <mergeCell ref="O25:O27"/>
    <mergeCell ref="P5:P6"/>
    <mergeCell ref="P7:P9"/>
    <mergeCell ref="P10:P12"/>
    <mergeCell ref="P13:P15"/>
    <mergeCell ref="P16:P18"/>
    <mergeCell ref="P19:P21"/>
    <mergeCell ref="P22:P24"/>
    <mergeCell ref="P25:P27"/>
    <mergeCell ref="Q5:Q6"/>
    <mergeCell ref="Q7:Q9"/>
    <mergeCell ref="Q10:Q12"/>
    <mergeCell ref="Q13:Q15"/>
    <mergeCell ref="Q16:Q18"/>
    <mergeCell ref="Q19:Q21"/>
    <mergeCell ref="Q22:Q24"/>
    <mergeCell ref="Q25:Q27"/>
    <mergeCell ref="R5:R6"/>
    <mergeCell ref="R7:R9"/>
    <mergeCell ref="R10:R12"/>
    <mergeCell ref="R13:R15"/>
    <mergeCell ref="R16:R18"/>
    <mergeCell ref="R19:R21"/>
    <mergeCell ref="R22:R24"/>
    <mergeCell ref="R25:R27"/>
    <mergeCell ref="S5:S6"/>
    <mergeCell ref="S7:S9"/>
    <mergeCell ref="S10:S12"/>
    <mergeCell ref="S13:S15"/>
    <mergeCell ref="S16:S18"/>
    <mergeCell ref="S19:S21"/>
    <mergeCell ref="S22:S24"/>
    <mergeCell ref="S25:S27"/>
    <mergeCell ref="T5:T6"/>
    <mergeCell ref="T7:T9"/>
    <mergeCell ref="T10:T12"/>
    <mergeCell ref="T13:T15"/>
    <mergeCell ref="T16:T18"/>
    <mergeCell ref="T19:T21"/>
    <mergeCell ref="T22:T24"/>
    <mergeCell ref="T25:T27"/>
    <mergeCell ref="U5:U6"/>
    <mergeCell ref="U7:U9"/>
    <mergeCell ref="U10:U12"/>
    <mergeCell ref="U13:U15"/>
    <mergeCell ref="U16:U18"/>
    <mergeCell ref="U19:U21"/>
    <mergeCell ref="U22:U24"/>
    <mergeCell ref="U25:U27"/>
    <mergeCell ref="V5:V6"/>
    <mergeCell ref="V7:V9"/>
    <mergeCell ref="V10:V12"/>
    <mergeCell ref="V13:V15"/>
    <mergeCell ref="V16:V18"/>
    <mergeCell ref="V19:V21"/>
    <mergeCell ref="V22:V24"/>
    <mergeCell ref="V25:V27"/>
    <mergeCell ref="W4:W6"/>
    <mergeCell ref="W7:W9"/>
    <mergeCell ref="W10:W12"/>
    <mergeCell ref="W13:W15"/>
    <mergeCell ref="W16:W18"/>
    <mergeCell ref="W19:W21"/>
    <mergeCell ref="W22:W24"/>
    <mergeCell ref="W25:W27"/>
    <mergeCell ref="X4:X6"/>
    <mergeCell ref="X7:X9"/>
    <mergeCell ref="X10:X12"/>
    <mergeCell ref="X13:X15"/>
    <mergeCell ref="X16:X18"/>
    <mergeCell ref="X19:X21"/>
    <mergeCell ref="X22:X24"/>
    <mergeCell ref="X25:X27"/>
    <mergeCell ref="Y4:Y6"/>
    <mergeCell ref="Y7:Y9"/>
    <mergeCell ref="Y10:Y12"/>
    <mergeCell ref="Y13:Y15"/>
    <mergeCell ref="Y16:Y18"/>
    <mergeCell ref="Y19:Y21"/>
    <mergeCell ref="Y22:Y24"/>
    <mergeCell ref="Y25:Y27"/>
    <mergeCell ref="Z4:Z6"/>
    <mergeCell ref="Z7:Z9"/>
    <mergeCell ref="Z10:Z12"/>
    <mergeCell ref="Z13:Z15"/>
    <mergeCell ref="Z16:Z18"/>
    <mergeCell ref="Z19:Z21"/>
    <mergeCell ref="Z22:Z24"/>
    <mergeCell ref="Z25:Z27"/>
    <mergeCell ref="A7:B9"/>
  </mergeCells>
  <printOptions horizontalCentered="1"/>
  <pageMargins left="0.313888888888889" right="0.196527777777778" top="0.94375" bottom="0.707638888888889" header="0.432638888888889" footer="0.235416666666667"/>
  <pageSetup paperSize="9" scale="50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S64"/>
  <sheetViews>
    <sheetView workbookViewId="0">
      <pane xSplit="2" ySplit="6" topLeftCell="I49" activePane="bottomRight" state="frozen"/>
      <selection/>
      <selection pane="topRight"/>
      <selection pane="bottomLeft"/>
      <selection pane="bottomRight" activeCell="S64" sqref="A4:S64"/>
    </sheetView>
  </sheetViews>
  <sheetFormatPr defaultColWidth="9" defaultRowHeight="14.25" customHeight="1"/>
  <cols>
    <col min="1" max="1" width="9" style="22" customWidth="1"/>
    <col min="2" max="2" width="29.75" style="23" customWidth="1"/>
    <col min="3" max="3" width="8.375" style="23" customWidth="1"/>
    <col min="4" max="4" width="8.375" style="24" customWidth="1"/>
    <col min="5" max="6" width="8.375" style="23" customWidth="1"/>
    <col min="7" max="7" width="16.75" style="23" customWidth="1"/>
    <col min="8" max="10" width="8.375" style="23" customWidth="1"/>
    <col min="11" max="15" width="8.375" style="25" customWidth="1"/>
    <col min="16" max="16" width="10.25" style="25" customWidth="1"/>
    <col min="17" max="18" width="23" style="25" customWidth="1"/>
    <col min="19" max="19" width="19.5" style="26" customWidth="1"/>
    <col min="20" max="20" width="9" style="25" customWidth="1"/>
    <col min="21" max="21" width="9.125" style="25" customWidth="1"/>
    <col min="22" max="16384" width="9" style="25" customWidth="1"/>
  </cols>
  <sheetData>
    <row r="1" ht="24" customHeight="1" spans="1:19">
      <c r="A1" s="27" t="s">
        <v>365</v>
      </c>
      <c r="B1" s="27"/>
      <c r="C1" s="28"/>
      <c r="D1" s="29"/>
      <c r="E1" s="28"/>
      <c r="F1" s="28"/>
      <c r="G1" s="28"/>
      <c r="H1" s="28"/>
      <c r="I1" s="28"/>
      <c r="J1" s="28"/>
      <c r="K1" s="51"/>
      <c r="L1" s="51"/>
      <c r="M1" s="51"/>
      <c r="N1" s="51"/>
      <c r="O1" s="51"/>
      <c r="P1" s="51"/>
      <c r="Q1" s="51"/>
      <c r="R1" s="51"/>
      <c r="S1" s="61"/>
    </row>
    <row r="2" ht="31.9" customHeight="1" spans="1:19">
      <c r="A2" s="30" t="s">
        <v>366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16.9" customHeight="1" spans="2:19">
      <c r="B3" s="31"/>
      <c r="C3" s="31"/>
      <c r="D3" s="32"/>
      <c r="E3" s="31"/>
      <c r="F3" s="31"/>
      <c r="G3" s="31"/>
      <c r="H3" s="31"/>
      <c r="I3" s="31"/>
      <c r="J3" s="31"/>
      <c r="K3" s="52"/>
      <c r="L3" s="52"/>
      <c r="M3" s="52"/>
      <c r="N3" s="52"/>
      <c r="O3" s="52"/>
      <c r="P3" s="52"/>
      <c r="Q3" s="52"/>
      <c r="R3" s="52"/>
      <c r="S3" s="62" t="s">
        <v>25</v>
      </c>
    </row>
    <row r="4" ht="24.95" customHeight="1" spans="1:19">
      <c r="A4" s="70" t="s">
        <v>26</v>
      </c>
      <c r="B4" s="70" t="s">
        <v>27</v>
      </c>
      <c r="C4" s="71" t="s">
        <v>28</v>
      </c>
      <c r="D4" s="71" t="s">
        <v>29</v>
      </c>
      <c r="E4" s="71" t="s">
        <v>30</v>
      </c>
      <c r="F4" s="71" t="s">
        <v>31</v>
      </c>
      <c r="G4" s="72" t="s">
        <v>32</v>
      </c>
      <c r="H4" s="71" t="s">
        <v>33</v>
      </c>
      <c r="I4" s="71" t="s">
        <v>34</v>
      </c>
      <c r="J4" s="94" t="s">
        <v>367</v>
      </c>
      <c r="K4" s="95" t="s">
        <v>36</v>
      </c>
      <c r="L4" s="96"/>
      <c r="M4" s="96"/>
      <c r="N4" s="96"/>
      <c r="O4" s="96"/>
      <c r="P4" s="94" t="s">
        <v>37</v>
      </c>
      <c r="Q4" s="94" t="s">
        <v>38</v>
      </c>
      <c r="R4" s="94" t="s">
        <v>39</v>
      </c>
      <c r="S4" s="106" t="s">
        <v>40</v>
      </c>
    </row>
    <row r="5" ht="24.95" customHeight="1" spans="1:19">
      <c r="A5" s="73"/>
      <c r="B5" s="73"/>
      <c r="C5" s="74"/>
      <c r="D5" s="74"/>
      <c r="E5" s="74"/>
      <c r="F5" s="74"/>
      <c r="G5" s="75"/>
      <c r="H5" s="74"/>
      <c r="I5" s="74"/>
      <c r="J5" s="97"/>
      <c r="K5" s="94" t="s">
        <v>41</v>
      </c>
      <c r="L5" s="94" t="s">
        <v>368</v>
      </c>
      <c r="M5" s="94" t="s">
        <v>43</v>
      </c>
      <c r="N5" s="98" t="s">
        <v>44</v>
      </c>
      <c r="O5" s="98" t="s">
        <v>45</v>
      </c>
      <c r="P5" s="97"/>
      <c r="Q5" s="97"/>
      <c r="R5" s="97"/>
      <c r="S5" s="107"/>
    </row>
    <row r="6" ht="24.95" customHeight="1" spans="1:19">
      <c r="A6" s="73"/>
      <c r="B6" s="73"/>
      <c r="C6" s="76"/>
      <c r="D6" s="76"/>
      <c r="E6" s="76"/>
      <c r="F6" s="76"/>
      <c r="G6" s="77"/>
      <c r="H6" s="76"/>
      <c r="I6" s="76"/>
      <c r="J6" s="97"/>
      <c r="K6" s="97"/>
      <c r="L6" s="97"/>
      <c r="M6" s="97"/>
      <c r="N6" s="99"/>
      <c r="O6" s="99"/>
      <c r="P6" s="97"/>
      <c r="Q6" s="97"/>
      <c r="R6" s="97"/>
      <c r="S6" s="107"/>
    </row>
    <row r="7" s="68" customFormat="1" ht="37.5" customHeight="1" spans="1:19">
      <c r="A7" s="78" t="s">
        <v>369</v>
      </c>
      <c r="B7" s="79"/>
      <c r="C7" s="80" t="s">
        <v>47</v>
      </c>
      <c r="D7" s="81">
        <f>K7</f>
        <v>206.65</v>
      </c>
      <c r="E7" s="82">
        <v>2021</v>
      </c>
      <c r="F7" s="82">
        <v>2022</v>
      </c>
      <c r="G7" s="80" t="s">
        <v>48</v>
      </c>
      <c r="H7" s="82">
        <f t="shared" ref="H7:H61" si="0">I7+J7</f>
        <v>37725</v>
      </c>
      <c r="I7" s="81"/>
      <c r="J7" s="82">
        <f t="shared" ref="J7:O7" si="1">J8+J19+J25+J34+J41+J50+J51+J58+J59+J60+J62+J64</f>
        <v>37725</v>
      </c>
      <c r="K7" s="82">
        <f t="shared" si="1"/>
        <v>206.65</v>
      </c>
      <c r="L7" s="82">
        <f t="shared" si="1"/>
        <v>7.3</v>
      </c>
      <c r="M7" s="82">
        <f t="shared" si="1"/>
        <v>144.65</v>
      </c>
      <c r="N7" s="82">
        <f t="shared" si="1"/>
        <v>35</v>
      </c>
      <c r="O7" s="82">
        <f t="shared" si="1"/>
        <v>19.7</v>
      </c>
      <c r="P7" s="84" t="s">
        <v>49</v>
      </c>
      <c r="Q7" s="84" t="s">
        <v>370</v>
      </c>
      <c r="R7" s="94" t="s">
        <v>371</v>
      </c>
      <c r="S7" s="108"/>
    </row>
    <row r="8" s="68" customFormat="1" ht="24.95" customHeight="1" spans="1:19">
      <c r="A8" s="83" t="s">
        <v>52</v>
      </c>
      <c r="B8" s="84" t="s">
        <v>372</v>
      </c>
      <c r="C8" s="80" t="s">
        <v>47</v>
      </c>
      <c r="D8" s="81">
        <f>K8</f>
        <v>41</v>
      </c>
      <c r="E8" s="82">
        <v>2021</v>
      </c>
      <c r="F8" s="82">
        <v>2022</v>
      </c>
      <c r="G8" s="80" t="s">
        <v>48</v>
      </c>
      <c r="H8" s="82">
        <f t="shared" si="0"/>
        <v>7092.25</v>
      </c>
      <c r="I8" s="81"/>
      <c r="J8" s="82">
        <f t="shared" ref="J8:O8" si="2">SUM(J9:J18)</f>
        <v>7092.25</v>
      </c>
      <c r="K8" s="82">
        <f t="shared" si="2"/>
        <v>41</v>
      </c>
      <c r="L8" s="82">
        <f t="shared" si="2"/>
        <v>0.6</v>
      </c>
      <c r="M8" s="82">
        <f t="shared" si="2"/>
        <v>25.1</v>
      </c>
      <c r="N8" s="82">
        <f t="shared" si="2"/>
        <v>9.5</v>
      </c>
      <c r="O8" s="82">
        <f t="shared" si="2"/>
        <v>5.8</v>
      </c>
      <c r="P8" s="84" t="s">
        <v>49</v>
      </c>
      <c r="Q8" s="84" t="s">
        <v>373</v>
      </c>
      <c r="R8" s="109" t="s">
        <v>374</v>
      </c>
      <c r="S8" s="108"/>
    </row>
    <row r="9" s="68" customFormat="1" ht="24.95" customHeight="1" spans="1:19">
      <c r="A9" s="85">
        <v>1</v>
      </c>
      <c r="B9" s="86" t="s">
        <v>375</v>
      </c>
      <c r="C9" s="87" t="s">
        <v>47</v>
      </c>
      <c r="D9" s="88"/>
      <c r="E9" s="89">
        <v>2021</v>
      </c>
      <c r="F9" s="89">
        <v>2022</v>
      </c>
      <c r="G9" s="87" t="s">
        <v>48</v>
      </c>
      <c r="H9" s="89">
        <f t="shared" si="0"/>
        <v>144.4</v>
      </c>
      <c r="I9" s="81"/>
      <c r="J9" s="89">
        <f>N8*15.2</f>
        <v>144.4</v>
      </c>
      <c r="K9" s="88"/>
      <c r="L9" s="91"/>
      <c r="M9" s="91"/>
      <c r="N9" s="91"/>
      <c r="O9" s="91"/>
      <c r="P9" s="100" t="s">
        <v>49</v>
      </c>
      <c r="Q9" s="84" t="s">
        <v>373</v>
      </c>
      <c r="R9" s="109" t="s">
        <v>374</v>
      </c>
      <c r="S9" s="108"/>
    </row>
    <row r="10" s="68" customFormat="1" ht="24.95" customHeight="1" spans="1:19">
      <c r="A10" s="85">
        <v>2</v>
      </c>
      <c r="B10" s="87" t="s">
        <v>376</v>
      </c>
      <c r="C10" s="87" t="s">
        <v>47</v>
      </c>
      <c r="D10" s="88">
        <f t="shared" ref="D10:D19" si="3">K10</f>
        <v>6.5</v>
      </c>
      <c r="E10" s="89">
        <v>2021</v>
      </c>
      <c r="F10" s="89">
        <v>2022</v>
      </c>
      <c r="G10" s="87" t="s">
        <v>48</v>
      </c>
      <c r="H10" s="89">
        <f t="shared" si="0"/>
        <v>525.75</v>
      </c>
      <c r="I10" s="81"/>
      <c r="J10" s="89">
        <f t="shared" ref="J10:J18" si="4">L10*800+M10*100+N10*50.3+O10*600</f>
        <v>525.75</v>
      </c>
      <c r="K10" s="88">
        <f t="shared" ref="K10:K18" si="5">L10+M10+N10+O10</f>
        <v>6.5</v>
      </c>
      <c r="L10" s="101"/>
      <c r="M10" s="101">
        <v>4</v>
      </c>
      <c r="N10" s="101">
        <v>2.5</v>
      </c>
      <c r="O10" s="101"/>
      <c r="P10" s="100" t="s">
        <v>49</v>
      </c>
      <c r="Q10" s="84" t="s">
        <v>377</v>
      </c>
      <c r="R10" s="109" t="s">
        <v>378</v>
      </c>
      <c r="S10" s="108"/>
    </row>
    <row r="11" s="68" customFormat="1" ht="24.95" customHeight="1" spans="1:19">
      <c r="A11" s="85">
        <v>3</v>
      </c>
      <c r="B11" s="87" t="s">
        <v>379</v>
      </c>
      <c r="C11" s="87" t="s">
        <v>47</v>
      </c>
      <c r="D11" s="88">
        <f t="shared" si="3"/>
        <v>2.5</v>
      </c>
      <c r="E11" s="89">
        <v>2021</v>
      </c>
      <c r="F11" s="89">
        <v>2022</v>
      </c>
      <c r="G11" s="87" t="s">
        <v>48</v>
      </c>
      <c r="H11" s="89">
        <f t="shared" si="0"/>
        <v>500</v>
      </c>
      <c r="I11" s="81"/>
      <c r="J11" s="89">
        <f t="shared" si="4"/>
        <v>500</v>
      </c>
      <c r="K11" s="88">
        <f t="shared" si="5"/>
        <v>2.5</v>
      </c>
      <c r="L11" s="101"/>
      <c r="M11" s="101">
        <v>2</v>
      </c>
      <c r="N11" s="101"/>
      <c r="O11" s="101">
        <v>0.5</v>
      </c>
      <c r="P11" s="100" t="s">
        <v>49</v>
      </c>
      <c r="Q11" s="84" t="s">
        <v>380</v>
      </c>
      <c r="R11" s="109" t="s">
        <v>381</v>
      </c>
      <c r="S11" s="108"/>
    </row>
    <row r="12" s="68" customFormat="1" ht="24.95" customHeight="1" spans="1:19">
      <c r="A12" s="85">
        <v>4</v>
      </c>
      <c r="B12" s="87" t="s">
        <v>382</v>
      </c>
      <c r="C12" s="87" t="s">
        <v>47</v>
      </c>
      <c r="D12" s="88">
        <f t="shared" si="3"/>
        <v>4.2</v>
      </c>
      <c r="E12" s="89">
        <v>2021</v>
      </c>
      <c r="F12" s="89">
        <v>2022</v>
      </c>
      <c r="G12" s="87" t="s">
        <v>48</v>
      </c>
      <c r="H12" s="89">
        <f t="shared" si="0"/>
        <v>1380</v>
      </c>
      <c r="I12" s="81"/>
      <c r="J12" s="89">
        <f t="shared" si="4"/>
        <v>1380</v>
      </c>
      <c r="K12" s="88">
        <f t="shared" si="5"/>
        <v>4.2</v>
      </c>
      <c r="L12" s="101">
        <v>0.3</v>
      </c>
      <c r="M12" s="101">
        <v>2.4</v>
      </c>
      <c r="N12" s="101"/>
      <c r="O12" s="101">
        <v>1.5</v>
      </c>
      <c r="P12" s="100" t="s">
        <v>49</v>
      </c>
      <c r="Q12" s="87" t="s">
        <v>383</v>
      </c>
      <c r="R12" s="110" t="s">
        <v>384</v>
      </c>
      <c r="S12" s="108"/>
    </row>
    <row r="13" s="68" customFormat="1" ht="24.95" customHeight="1" spans="1:19">
      <c r="A13" s="85">
        <v>5</v>
      </c>
      <c r="B13" s="87" t="s">
        <v>385</v>
      </c>
      <c r="C13" s="87" t="s">
        <v>47</v>
      </c>
      <c r="D13" s="88">
        <f t="shared" si="3"/>
        <v>2.3</v>
      </c>
      <c r="E13" s="89">
        <v>2021</v>
      </c>
      <c r="F13" s="89">
        <v>2022</v>
      </c>
      <c r="G13" s="87" t="s">
        <v>48</v>
      </c>
      <c r="H13" s="89">
        <f t="shared" si="0"/>
        <v>380</v>
      </c>
      <c r="I13" s="81"/>
      <c r="J13" s="89">
        <f t="shared" si="4"/>
        <v>380</v>
      </c>
      <c r="K13" s="88">
        <f t="shared" si="5"/>
        <v>2.3</v>
      </c>
      <c r="L13" s="101"/>
      <c r="M13" s="101">
        <v>2</v>
      </c>
      <c r="N13" s="101"/>
      <c r="O13" s="101">
        <v>0.3</v>
      </c>
      <c r="P13" s="100" t="s">
        <v>49</v>
      </c>
      <c r="Q13" s="84" t="s">
        <v>386</v>
      </c>
      <c r="R13" s="109" t="s">
        <v>387</v>
      </c>
      <c r="S13" s="108"/>
    </row>
    <row r="14" s="68" customFormat="1" ht="24.95" customHeight="1" spans="1:19">
      <c r="A14" s="85">
        <v>6</v>
      </c>
      <c r="B14" s="87" t="s">
        <v>388</v>
      </c>
      <c r="C14" s="87" t="s">
        <v>47</v>
      </c>
      <c r="D14" s="88">
        <f t="shared" si="3"/>
        <v>0.9</v>
      </c>
      <c r="E14" s="89">
        <v>2021</v>
      </c>
      <c r="F14" s="89">
        <v>2022</v>
      </c>
      <c r="G14" s="87" t="s">
        <v>48</v>
      </c>
      <c r="H14" s="89">
        <f t="shared" si="0"/>
        <v>90</v>
      </c>
      <c r="I14" s="81"/>
      <c r="J14" s="89">
        <f t="shared" si="4"/>
        <v>90</v>
      </c>
      <c r="K14" s="88">
        <f t="shared" si="5"/>
        <v>0.9</v>
      </c>
      <c r="L14" s="101"/>
      <c r="M14" s="101">
        <v>0.9</v>
      </c>
      <c r="N14" s="101"/>
      <c r="O14" s="101"/>
      <c r="P14" s="100" t="s">
        <v>49</v>
      </c>
      <c r="Q14" s="84" t="s">
        <v>389</v>
      </c>
      <c r="R14" s="109" t="s">
        <v>390</v>
      </c>
      <c r="S14" s="108"/>
    </row>
    <row r="15" s="68" customFormat="1" ht="24.95" customHeight="1" spans="1:19">
      <c r="A15" s="85">
        <v>7</v>
      </c>
      <c r="B15" s="87" t="s">
        <v>391</v>
      </c>
      <c r="C15" s="87" t="s">
        <v>47</v>
      </c>
      <c r="D15" s="88">
        <f t="shared" si="3"/>
        <v>1.2</v>
      </c>
      <c r="E15" s="89">
        <v>2021</v>
      </c>
      <c r="F15" s="89">
        <v>2022</v>
      </c>
      <c r="G15" s="87" t="s">
        <v>48</v>
      </c>
      <c r="H15" s="89">
        <f t="shared" si="0"/>
        <v>120</v>
      </c>
      <c r="I15" s="81"/>
      <c r="J15" s="89">
        <f t="shared" si="4"/>
        <v>120</v>
      </c>
      <c r="K15" s="88">
        <f t="shared" si="5"/>
        <v>1.2</v>
      </c>
      <c r="L15" s="101"/>
      <c r="M15" s="101">
        <v>1.2</v>
      </c>
      <c r="N15" s="101"/>
      <c r="O15" s="101"/>
      <c r="P15" s="100" t="s">
        <v>49</v>
      </c>
      <c r="Q15" s="111" t="s">
        <v>392</v>
      </c>
      <c r="R15" s="111" t="s">
        <v>393</v>
      </c>
      <c r="S15" s="108"/>
    </row>
    <row r="16" s="68" customFormat="1" ht="24.95" customHeight="1" spans="1:19">
      <c r="A16" s="85">
        <v>8</v>
      </c>
      <c r="B16" s="87" t="s">
        <v>394</v>
      </c>
      <c r="C16" s="87" t="s">
        <v>47</v>
      </c>
      <c r="D16" s="88">
        <f t="shared" si="3"/>
        <v>8.8</v>
      </c>
      <c r="E16" s="89">
        <v>2021</v>
      </c>
      <c r="F16" s="89">
        <v>2022</v>
      </c>
      <c r="G16" s="87" t="s">
        <v>48</v>
      </c>
      <c r="H16" s="89">
        <f t="shared" si="0"/>
        <v>771.5</v>
      </c>
      <c r="I16" s="81"/>
      <c r="J16" s="89">
        <f t="shared" si="4"/>
        <v>771.5</v>
      </c>
      <c r="K16" s="88">
        <f t="shared" si="5"/>
        <v>8.8</v>
      </c>
      <c r="L16" s="101">
        <v>0.2</v>
      </c>
      <c r="M16" s="101">
        <v>3.6</v>
      </c>
      <c r="N16" s="101">
        <v>5</v>
      </c>
      <c r="O16" s="101"/>
      <c r="P16" s="100" t="s">
        <v>49</v>
      </c>
      <c r="Q16" s="111" t="s">
        <v>395</v>
      </c>
      <c r="R16" s="111" t="s">
        <v>396</v>
      </c>
      <c r="S16" s="108"/>
    </row>
    <row r="17" s="68" customFormat="1" ht="24.95" customHeight="1" spans="1:19">
      <c r="A17" s="85">
        <v>9</v>
      </c>
      <c r="B17" s="87" t="s">
        <v>397</v>
      </c>
      <c r="C17" s="87" t="s">
        <v>47</v>
      </c>
      <c r="D17" s="88">
        <f t="shared" si="3"/>
        <v>11.6</v>
      </c>
      <c r="E17" s="89">
        <v>2021</v>
      </c>
      <c r="F17" s="89">
        <v>2022</v>
      </c>
      <c r="G17" s="87" t="s">
        <v>48</v>
      </c>
      <c r="H17" s="89">
        <f t="shared" si="0"/>
        <v>2880.6</v>
      </c>
      <c r="I17" s="81"/>
      <c r="J17" s="89">
        <f t="shared" si="4"/>
        <v>2880.6</v>
      </c>
      <c r="K17" s="88">
        <f t="shared" si="5"/>
        <v>11.6</v>
      </c>
      <c r="L17" s="101">
        <v>0.1</v>
      </c>
      <c r="M17" s="101">
        <v>6</v>
      </c>
      <c r="N17" s="101">
        <v>2</v>
      </c>
      <c r="O17" s="101">
        <v>3.5</v>
      </c>
      <c r="P17" s="100" t="s">
        <v>49</v>
      </c>
      <c r="Q17" s="111" t="s">
        <v>398</v>
      </c>
      <c r="R17" s="111" t="s">
        <v>399</v>
      </c>
      <c r="S17" s="108"/>
    </row>
    <row r="18" s="68" customFormat="1" ht="24.95" customHeight="1" spans="1:19">
      <c r="A18" s="85">
        <v>10</v>
      </c>
      <c r="B18" s="87" t="s">
        <v>400</v>
      </c>
      <c r="C18" s="87" t="s">
        <v>47</v>
      </c>
      <c r="D18" s="88">
        <f t="shared" si="3"/>
        <v>3</v>
      </c>
      <c r="E18" s="89">
        <v>2021</v>
      </c>
      <c r="F18" s="89">
        <v>2022</v>
      </c>
      <c r="G18" s="87" t="s">
        <v>48</v>
      </c>
      <c r="H18" s="89">
        <f t="shared" si="0"/>
        <v>300</v>
      </c>
      <c r="I18" s="81"/>
      <c r="J18" s="89">
        <f t="shared" si="4"/>
        <v>300</v>
      </c>
      <c r="K18" s="88">
        <f t="shared" si="5"/>
        <v>3</v>
      </c>
      <c r="L18" s="101"/>
      <c r="M18" s="101">
        <v>3</v>
      </c>
      <c r="N18" s="101"/>
      <c r="O18" s="101"/>
      <c r="P18" s="100" t="s">
        <v>49</v>
      </c>
      <c r="Q18" s="84" t="s">
        <v>401</v>
      </c>
      <c r="R18" s="109" t="s">
        <v>402</v>
      </c>
      <c r="S18" s="108"/>
    </row>
    <row r="19" s="68" customFormat="1" ht="24.95" customHeight="1" spans="1:19">
      <c r="A19" s="83" t="s">
        <v>66</v>
      </c>
      <c r="B19" s="80" t="s">
        <v>403</v>
      </c>
      <c r="C19" s="80" t="s">
        <v>47</v>
      </c>
      <c r="D19" s="81">
        <f t="shared" si="3"/>
        <v>24.8</v>
      </c>
      <c r="E19" s="82">
        <v>2021</v>
      </c>
      <c r="F19" s="82">
        <v>2022</v>
      </c>
      <c r="G19" s="80" t="s">
        <v>48</v>
      </c>
      <c r="H19" s="82">
        <f t="shared" si="0"/>
        <v>5343</v>
      </c>
      <c r="I19" s="81"/>
      <c r="J19" s="82">
        <f t="shared" ref="J19:O19" si="6">SUM(J20:J24)</f>
        <v>5343</v>
      </c>
      <c r="K19" s="82">
        <f t="shared" si="6"/>
        <v>24.8</v>
      </c>
      <c r="L19" s="82">
        <f t="shared" si="6"/>
        <v>2.6</v>
      </c>
      <c r="M19" s="82">
        <f t="shared" si="6"/>
        <v>13.7</v>
      </c>
      <c r="N19" s="82">
        <f t="shared" si="6"/>
        <v>6</v>
      </c>
      <c r="O19" s="82">
        <f t="shared" si="6"/>
        <v>2.5</v>
      </c>
      <c r="P19" s="84" t="s">
        <v>49</v>
      </c>
      <c r="Q19" s="112" t="s">
        <v>404</v>
      </c>
      <c r="R19" s="112" t="s">
        <v>405</v>
      </c>
      <c r="S19" s="108"/>
    </row>
    <row r="20" s="68" customFormat="1" ht="24.95" customHeight="1" spans="1:19">
      <c r="A20" s="85">
        <v>1</v>
      </c>
      <c r="B20" s="87" t="s">
        <v>406</v>
      </c>
      <c r="C20" s="87" t="s">
        <v>47</v>
      </c>
      <c r="D20" s="88"/>
      <c r="E20" s="89">
        <v>2021</v>
      </c>
      <c r="F20" s="89">
        <v>2022</v>
      </c>
      <c r="G20" s="87" t="s">
        <v>48</v>
      </c>
      <c r="H20" s="89">
        <f t="shared" si="0"/>
        <v>91.2</v>
      </c>
      <c r="I20" s="81"/>
      <c r="J20" s="89">
        <f>N19*15.2</f>
        <v>91.2</v>
      </c>
      <c r="K20" s="88"/>
      <c r="L20" s="91"/>
      <c r="M20" s="91"/>
      <c r="N20" s="91"/>
      <c r="O20" s="91"/>
      <c r="P20" s="100" t="s">
        <v>49</v>
      </c>
      <c r="Q20" s="110" t="s">
        <v>407</v>
      </c>
      <c r="R20" s="110" t="s">
        <v>408</v>
      </c>
      <c r="S20" s="108"/>
    </row>
    <row r="21" s="68" customFormat="1" ht="24.95" customHeight="1" spans="1:19">
      <c r="A21" s="85">
        <v>2</v>
      </c>
      <c r="B21" s="87" t="s">
        <v>409</v>
      </c>
      <c r="C21" s="87" t="s">
        <v>47</v>
      </c>
      <c r="D21" s="88">
        <f t="shared" ref="D21:D34" si="7">K21</f>
        <v>7.2</v>
      </c>
      <c r="E21" s="89">
        <v>2021</v>
      </c>
      <c r="F21" s="89">
        <v>2022</v>
      </c>
      <c r="G21" s="87" t="s">
        <v>48</v>
      </c>
      <c r="H21" s="89">
        <f t="shared" si="0"/>
        <v>710.9</v>
      </c>
      <c r="I21" s="81"/>
      <c r="J21" s="89">
        <f t="shared" ref="J21:J26" si="8">L21*800+M21*100+N21*50.3+O21*600</f>
        <v>710.9</v>
      </c>
      <c r="K21" s="88">
        <f t="shared" ref="K21:K26" si="9">L21+M21+N21+O21</f>
        <v>7.2</v>
      </c>
      <c r="L21" s="101">
        <v>0.2</v>
      </c>
      <c r="M21" s="101">
        <v>4</v>
      </c>
      <c r="N21" s="101">
        <v>3</v>
      </c>
      <c r="O21" s="101"/>
      <c r="P21" s="100" t="s">
        <v>49</v>
      </c>
      <c r="Q21" s="110" t="s">
        <v>410</v>
      </c>
      <c r="R21" s="110" t="s">
        <v>411</v>
      </c>
      <c r="S21" s="108"/>
    </row>
    <row r="22" s="68" customFormat="1" ht="24.95" customHeight="1" spans="1:19">
      <c r="A22" s="85">
        <v>3</v>
      </c>
      <c r="B22" s="87" t="s">
        <v>412</v>
      </c>
      <c r="C22" s="87" t="s">
        <v>47</v>
      </c>
      <c r="D22" s="88">
        <f t="shared" si="7"/>
        <v>6.1</v>
      </c>
      <c r="E22" s="89">
        <v>2021</v>
      </c>
      <c r="F22" s="89">
        <v>2022</v>
      </c>
      <c r="G22" s="87" t="s">
        <v>48</v>
      </c>
      <c r="H22" s="89">
        <f t="shared" si="0"/>
        <v>830.6</v>
      </c>
      <c r="I22" s="81"/>
      <c r="J22" s="89">
        <f t="shared" si="8"/>
        <v>830.6</v>
      </c>
      <c r="K22" s="88">
        <f t="shared" si="9"/>
        <v>6.1</v>
      </c>
      <c r="L22" s="101">
        <v>0.1</v>
      </c>
      <c r="M22" s="101">
        <v>3.5</v>
      </c>
      <c r="N22" s="101">
        <v>2</v>
      </c>
      <c r="O22" s="101">
        <v>0.5</v>
      </c>
      <c r="P22" s="100" t="s">
        <v>49</v>
      </c>
      <c r="Q22" s="110" t="s">
        <v>413</v>
      </c>
      <c r="R22" s="110" t="s">
        <v>414</v>
      </c>
      <c r="S22" s="108"/>
    </row>
    <row r="23" s="68" customFormat="1" ht="24.95" customHeight="1" spans="1:19">
      <c r="A23" s="85">
        <v>4</v>
      </c>
      <c r="B23" s="87" t="s">
        <v>415</v>
      </c>
      <c r="C23" s="87" t="s">
        <v>47</v>
      </c>
      <c r="D23" s="88">
        <f t="shared" si="7"/>
        <v>7.2</v>
      </c>
      <c r="E23" s="89">
        <v>2021</v>
      </c>
      <c r="F23" s="89">
        <v>2022</v>
      </c>
      <c r="G23" s="87" t="s">
        <v>48</v>
      </c>
      <c r="H23" s="89">
        <f t="shared" si="0"/>
        <v>2370.3</v>
      </c>
      <c r="I23" s="81"/>
      <c r="J23" s="89">
        <f t="shared" si="8"/>
        <v>2370.3</v>
      </c>
      <c r="K23" s="88">
        <f t="shared" si="9"/>
        <v>7.2</v>
      </c>
      <c r="L23" s="101">
        <v>1</v>
      </c>
      <c r="M23" s="101">
        <v>3.2</v>
      </c>
      <c r="N23" s="101">
        <v>1</v>
      </c>
      <c r="O23" s="101">
        <v>2</v>
      </c>
      <c r="P23" s="100" t="s">
        <v>49</v>
      </c>
      <c r="Q23" s="110" t="s">
        <v>416</v>
      </c>
      <c r="R23" s="110" t="s">
        <v>417</v>
      </c>
      <c r="S23" s="108"/>
    </row>
    <row r="24" s="68" customFormat="1" ht="24.95" customHeight="1" spans="1:19">
      <c r="A24" s="85">
        <v>5</v>
      </c>
      <c r="B24" s="87" t="s">
        <v>418</v>
      </c>
      <c r="C24" s="87" t="s">
        <v>47</v>
      </c>
      <c r="D24" s="88">
        <f t="shared" si="7"/>
        <v>4.3</v>
      </c>
      <c r="E24" s="89">
        <v>2021</v>
      </c>
      <c r="F24" s="89">
        <v>2022</v>
      </c>
      <c r="G24" s="87" t="s">
        <v>48</v>
      </c>
      <c r="H24" s="89">
        <f t="shared" si="0"/>
        <v>1340</v>
      </c>
      <c r="I24" s="81"/>
      <c r="J24" s="89">
        <f t="shared" si="8"/>
        <v>1340</v>
      </c>
      <c r="K24" s="88">
        <f t="shared" si="9"/>
        <v>4.3</v>
      </c>
      <c r="L24" s="101">
        <v>1.3</v>
      </c>
      <c r="M24" s="101">
        <v>3</v>
      </c>
      <c r="N24" s="101"/>
      <c r="O24" s="101"/>
      <c r="P24" s="100" t="s">
        <v>49</v>
      </c>
      <c r="Q24" s="110" t="s">
        <v>419</v>
      </c>
      <c r="R24" s="110" t="s">
        <v>420</v>
      </c>
      <c r="S24" s="108"/>
    </row>
    <row r="25" s="68" customFormat="1" ht="24.95" customHeight="1" spans="1:19">
      <c r="A25" s="83" t="s">
        <v>89</v>
      </c>
      <c r="B25" s="90" t="s">
        <v>421</v>
      </c>
      <c r="C25" s="80" t="s">
        <v>47</v>
      </c>
      <c r="D25" s="81">
        <f t="shared" si="7"/>
        <v>18.4</v>
      </c>
      <c r="E25" s="82">
        <v>2021</v>
      </c>
      <c r="F25" s="82">
        <v>2022</v>
      </c>
      <c r="G25" s="80" t="s">
        <v>48</v>
      </c>
      <c r="H25" s="82">
        <f t="shared" si="0"/>
        <v>3600</v>
      </c>
      <c r="I25" s="102"/>
      <c r="J25" s="82">
        <f t="shared" ref="J25:O25" si="10">SUM(J26:J33)</f>
        <v>3600</v>
      </c>
      <c r="K25" s="82">
        <f t="shared" si="10"/>
        <v>18.4</v>
      </c>
      <c r="L25" s="82">
        <f t="shared" si="10"/>
        <v>0.8</v>
      </c>
      <c r="M25" s="82">
        <f t="shared" si="10"/>
        <v>15.2</v>
      </c>
      <c r="N25" s="82"/>
      <c r="O25" s="82">
        <f>SUM(O26:O33)</f>
        <v>2.4</v>
      </c>
      <c r="P25" s="84" t="s">
        <v>49</v>
      </c>
      <c r="Q25" s="112" t="s">
        <v>422</v>
      </c>
      <c r="R25" s="112" t="s">
        <v>423</v>
      </c>
      <c r="S25" s="108"/>
    </row>
    <row r="26" ht="24.95" customHeight="1" spans="1:19">
      <c r="A26" s="85">
        <v>1</v>
      </c>
      <c r="B26" s="87" t="s">
        <v>424</v>
      </c>
      <c r="C26" s="87" t="s">
        <v>47</v>
      </c>
      <c r="D26" s="88">
        <f t="shared" si="7"/>
        <v>2.4</v>
      </c>
      <c r="E26" s="89">
        <v>2021</v>
      </c>
      <c r="F26" s="89">
        <v>2022</v>
      </c>
      <c r="G26" s="87" t="s">
        <v>48</v>
      </c>
      <c r="H26" s="89">
        <f t="shared" si="0"/>
        <v>490</v>
      </c>
      <c r="I26" s="103"/>
      <c r="J26" s="89">
        <f t="shared" ref="J26:J33" si="11">L26*800+M26*100+N26*50.3+O26*600</f>
        <v>490</v>
      </c>
      <c r="K26" s="88">
        <f t="shared" ref="K26:K33" si="12">L26+M26+N26+O26</f>
        <v>2.4</v>
      </c>
      <c r="L26" s="101"/>
      <c r="M26" s="101">
        <v>1.9</v>
      </c>
      <c r="N26" s="101"/>
      <c r="O26" s="101">
        <v>0.5</v>
      </c>
      <c r="P26" s="100" t="s">
        <v>49</v>
      </c>
      <c r="Q26" s="113" t="s">
        <v>425</v>
      </c>
      <c r="R26" s="110" t="s">
        <v>426</v>
      </c>
      <c r="S26" s="114"/>
    </row>
    <row r="27" ht="24.95" customHeight="1" spans="1:19">
      <c r="A27" s="85">
        <v>2</v>
      </c>
      <c r="B27" s="87" t="s">
        <v>427</v>
      </c>
      <c r="C27" s="87" t="s">
        <v>47</v>
      </c>
      <c r="D27" s="88">
        <f t="shared" si="7"/>
        <v>4.13</v>
      </c>
      <c r="E27" s="89">
        <v>2021</v>
      </c>
      <c r="F27" s="89">
        <v>2022</v>
      </c>
      <c r="G27" s="87" t="s">
        <v>48</v>
      </c>
      <c r="H27" s="89">
        <f t="shared" si="0"/>
        <v>883</v>
      </c>
      <c r="I27" s="104"/>
      <c r="J27" s="89">
        <f t="shared" si="11"/>
        <v>883</v>
      </c>
      <c r="K27" s="88">
        <f t="shared" si="12"/>
        <v>4.13</v>
      </c>
      <c r="L27" s="101">
        <v>0.1</v>
      </c>
      <c r="M27" s="101">
        <v>3.23</v>
      </c>
      <c r="N27" s="101"/>
      <c r="O27" s="101">
        <v>0.8</v>
      </c>
      <c r="P27" s="100" t="s">
        <v>49</v>
      </c>
      <c r="Q27" s="113" t="s">
        <v>428</v>
      </c>
      <c r="R27" s="110" t="s">
        <v>429</v>
      </c>
      <c r="S27" s="114"/>
    </row>
    <row r="28" ht="24.95" customHeight="1" spans="1:19">
      <c r="A28" s="85">
        <v>3</v>
      </c>
      <c r="B28" s="87" t="s">
        <v>430</v>
      </c>
      <c r="C28" s="87" t="s">
        <v>47</v>
      </c>
      <c r="D28" s="88">
        <f t="shared" si="7"/>
        <v>4.3</v>
      </c>
      <c r="E28" s="89">
        <v>2021</v>
      </c>
      <c r="F28" s="89">
        <v>2022</v>
      </c>
      <c r="G28" s="87" t="s">
        <v>48</v>
      </c>
      <c r="H28" s="89">
        <f t="shared" si="0"/>
        <v>600</v>
      </c>
      <c r="I28" s="104"/>
      <c r="J28" s="89">
        <f t="shared" si="11"/>
        <v>600</v>
      </c>
      <c r="K28" s="88">
        <f t="shared" si="12"/>
        <v>4.3</v>
      </c>
      <c r="L28" s="101">
        <v>0.1</v>
      </c>
      <c r="M28" s="101">
        <v>4</v>
      </c>
      <c r="N28" s="101"/>
      <c r="O28" s="101">
        <v>0.2</v>
      </c>
      <c r="P28" s="100" t="s">
        <v>49</v>
      </c>
      <c r="Q28" s="113" t="s">
        <v>431</v>
      </c>
      <c r="R28" s="110" t="s">
        <v>432</v>
      </c>
      <c r="S28" s="114"/>
    </row>
    <row r="29" ht="24.95" customHeight="1" spans="1:19">
      <c r="A29" s="85">
        <v>4</v>
      </c>
      <c r="B29" s="87" t="s">
        <v>433</v>
      </c>
      <c r="C29" s="87" t="s">
        <v>47</v>
      </c>
      <c r="D29" s="88">
        <f t="shared" si="7"/>
        <v>1.5</v>
      </c>
      <c r="E29" s="89">
        <v>2021</v>
      </c>
      <c r="F29" s="89">
        <v>2022</v>
      </c>
      <c r="G29" s="87" t="s">
        <v>48</v>
      </c>
      <c r="H29" s="89">
        <f t="shared" si="0"/>
        <v>150</v>
      </c>
      <c r="I29" s="104"/>
      <c r="J29" s="89">
        <f t="shared" si="11"/>
        <v>150</v>
      </c>
      <c r="K29" s="88">
        <f t="shared" si="12"/>
        <v>1.5</v>
      </c>
      <c r="L29" s="101"/>
      <c r="M29" s="101">
        <v>1.5</v>
      </c>
      <c r="N29" s="101"/>
      <c r="O29" s="101"/>
      <c r="P29" s="100" t="s">
        <v>49</v>
      </c>
      <c r="Q29" s="113" t="s">
        <v>434</v>
      </c>
      <c r="R29" s="110" t="s">
        <v>435</v>
      </c>
      <c r="S29" s="114"/>
    </row>
    <row r="30" ht="24.95" customHeight="1" spans="1:19">
      <c r="A30" s="85">
        <v>5</v>
      </c>
      <c r="B30" s="87" t="s">
        <v>436</v>
      </c>
      <c r="C30" s="87" t="s">
        <v>47</v>
      </c>
      <c r="D30" s="88">
        <f t="shared" si="7"/>
        <v>1.1</v>
      </c>
      <c r="E30" s="89">
        <v>2021</v>
      </c>
      <c r="F30" s="89">
        <v>2022</v>
      </c>
      <c r="G30" s="87" t="s">
        <v>48</v>
      </c>
      <c r="H30" s="89">
        <f t="shared" si="0"/>
        <v>180</v>
      </c>
      <c r="I30" s="103"/>
      <c r="J30" s="89">
        <f t="shared" si="11"/>
        <v>180</v>
      </c>
      <c r="K30" s="88">
        <f t="shared" si="12"/>
        <v>1.1</v>
      </c>
      <c r="L30" s="101">
        <v>0.1</v>
      </c>
      <c r="M30" s="101">
        <v>1</v>
      </c>
      <c r="N30" s="101"/>
      <c r="O30" s="101"/>
      <c r="P30" s="100" t="s">
        <v>49</v>
      </c>
      <c r="Q30" s="113" t="s">
        <v>437</v>
      </c>
      <c r="R30" s="113" t="s">
        <v>438</v>
      </c>
      <c r="S30" s="114"/>
    </row>
    <row r="31" ht="24.95" customHeight="1" spans="1:19">
      <c r="A31" s="85">
        <v>6</v>
      </c>
      <c r="B31" s="87" t="s">
        <v>439</v>
      </c>
      <c r="C31" s="87" t="s">
        <v>47</v>
      </c>
      <c r="D31" s="88">
        <f t="shared" si="7"/>
        <v>2.97</v>
      </c>
      <c r="E31" s="89">
        <v>2021</v>
      </c>
      <c r="F31" s="89">
        <v>2022</v>
      </c>
      <c r="G31" s="87" t="s">
        <v>48</v>
      </c>
      <c r="H31" s="89">
        <f t="shared" si="0"/>
        <v>997</v>
      </c>
      <c r="I31" s="101"/>
      <c r="J31" s="89">
        <f t="shared" si="11"/>
        <v>997</v>
      </c>
      <c r="K31" s="88">
        <f t="shared" si="12"/>
        <v>2.97</v>
      </c>
      <c r="L31" s="101">
        <v>0.5</v>
      </c>
      <c r="M31" s="101">
        <v>1.77</v>
      </c>
      <c r="N31" s="101"/>
      <c r="O31" s="101">
        <v>0.7</v>
      </c>
      <c r="P31" s="100" t="s">
        <v>49</v>
      </c>
      <c r="Q31" s="115" t="s">
        <v>440</v>
      </c>
      <c r="R31" s="115" t="s">
        <v>441</v>
      </c>
      <c r="S31" s="101"/>
    </row>
    <row r="32" ht="24.95" customHeight="1" spans="1:19">
      <c r="A32" s="85">
        <v>7</v>
      </c>
      <c r="B32" s="87" t="s">
        <v>442</v>
      </c>
      <c r="C32" s="87" t="s">
        <v>47</v>
      </c>
      <c r="D32" s="88">
        <f t="shared" si="7"/>
        <v>0.4</v>
      </c>
      <c r="E32" s="89">
        <v>2021</v>
      </c>
      <c r="F32" s="89">
        <v>2022</v>
      </c>
      <c r="G32" s="87" t="s">
        <v>48</v>
      </c>
      <c r="H32" s="89">
        <f t="shared" si="0"/>
        <v>140</v>
      </c>
      <c r="I32" s="101"/>
      <c r="J32" s="89">
        <f t="shared" si="11"/>
        <v>140</v>
      </c>
      <c r="K32" s="88">
        <f t="shared" si="12"/>
        <v>0.4</v>
      </c>
      <c r="L32" s="101"/>
      <c r="M32" s="101">
        <v>0.2</v>
      </c>
      <c r="N32" s="101"/>
      <c r="O32" s="101">
        <v>0.2</v>
      </c>
      <c r="P32" s="100" t="s">
        <v>49</v>
      </c>
      <c r="Q32" s="115" t="s">
        <v>443</v>
      </c>
      <c r="R32" s="115" t="s">
        <v>444</v>
      </c>
      <c r="S32" s="101"/>
    </row>
    <row r="33" ht="24.95" customHeight="1" spans="1:19">
      <c r="A33" s="85">
        <v>8</v>
      </c>
      <c r="B33" s="87" t="s">
        <v>445</v>
      </c>
      <c r="C33" s="87" t="s">
        <v>47</v>
      </c>
      <c r="D33" s="88">
        <f t="shared" si="7"/>
        <v>1.6</v>
      </c>
      <c r="E33" s="89">
        <v>2021</v>
      </c>
      <c r="F33" s="89">
        <v>2022</v>
      </c>
      <c r="G33" s="87" t="s">
        <v>48</v>
      </c>
      <c r="H33" s="89">
        <f t="shared" si="0"/>
        <v>160</v>
      </c>
      <c r="I33" s="101"/>
      <c r="J33" s="89">
        <f t="shared" si="11"/>
        <v>160</v>
      </c>
      <c r="K33" s="88">
        <f t="shared" si="12"/>
        <v>1.6</v>
      </c>
      <c r="L33" s="101"/>
      <c r="M33" s="101">
        <v>1.6</v>
      </c>
      <c r="N33" s="101"/>
      <c r="O33" s="101"/>
      <c r="P33" s="100" t="s">
        <v>49</v>
      </c>
      <c r="Q33" s="115" t="s">
        <v>446</v>
      </c>
      <c r="R33" s="115" t="s">
        <v>447</v>
      </c>
      <c r="S33" s="101"/>
    </row>
    <row r="34" s="68" customFormat="1" ht="24.95" customHeight="1" spans="1:19">
      <c r="A34" s="83" t="s">
        <v>130</v>
      </c>
      <c r="B34" s="90" t="s">
        <v>448</v>
      </c>
      <c r="C34" s="80" t="s">
        <v>47</v>
      </c>
      <c r="D34" s="81">
        <f t="shared" si="7"/>
        <v>33.9</v>
      </c>
      <c r="E34" s="82">
        <v>2021</v>
      </c>
      <c r="F34" s="82">
        <v>2022</v>
      </c>
      <c r="G34" s="80" t="s">
        <v>48</v>
      </c>
      <c r="H34" s="82">
        <f t="shared" si="0"/>
        <v>5435</v>
      </c>
      <c r="I34" s="102"/>
      <c r="J34" s="82">
        <f t="shared" ref="J34:O34" si="13">SUM(J35:J40)</f>
        <v>5435</v>
      </c>
      <c r="K34" s="82">
        <f t="shared" si="13"/>
        <v>33.9</v>
      </c>
      <c r="L34" s="82">
        <f t="shared" si="13"/>
        <v>1.2</v>
      </c>
      <c r="M34" s="82">
        <f t="shared" si="13"/>
        <v>19.6</v>
      </c>
      <c r="N34" s="82">
        <f t="shared" si="13"/>
        <v>10</v>
      </c>
      <c r="O34" s="82">
        <f t="shared" si="13"/>
        <v>3.1</v>
      </c>
      <c r="P34" s="84" t="s">
        <v>49</v>
      </c>
      <c r="Q34" s="116" t="s">
        <v>449</v>
      </c>
      <c r="R34" s="116" t="s">
        <v>450</v>
      </c>
      <c r="S34" s="108"/>
    </row>
    <row r="35" ht="24.95" customHeight="1" spans="1:19">
      <c r="A35" s="85">
        <v>1</v>
      </c>
      <c r="B35" s="87" t="s">
        <v>451</v>
      </c>
      <c r="C35" s="87" t="s">
        <v>47</v>
      </c>
      <c r="D35" s="88"/>
      <c r="E35" s="89">
        <v>2021</v>
      </c>
      <c r="F35" s="89">
        <v>2022</v>
      </c>
      <c r="G35" s="87" t="s">
        <v>48</v>
      </c>
      <c r="H35" s="89">
        <f t="shared" si="0"/>
        <v>152</v>
      </c>
      <c r="I35" s="105"/>
      <c r="J35" s="89">
        <f>N34*15.2</f>
        <v>152</v>
      </c>
      <c r="K35" s="88"/>
      <c r="L35" s="91"/>
      <c r="M35" s="91"/>
      <c r="N35" s="91"/>
      <c r="O35" s="91"/>
      <c r="P35" s="100" t="s">
        <v>49</v>
      </c>
      <c r="Q35" s="100" t="s">
        <v>452</v>
      </c>
      <c r="R35" s="100" t="s">
        <v>453</v>
      </c>
      <c r="S35" s="114"/>
    </row>
    <row r="36" ht="24.95" customHeight="1" spans="1:19">
      <c r="A36" s="85">
        <v>2</v>
      </c>
      <c r="B36" s="87" t="s">
        <v>454</v>
      </c>
      <c r="C36" s="87" t="s">
        <v>47</v>
      </c>
      <c r="D36" s="88">
        <f t="shared" ref="D36:D41" si="14">K36</f>
        <v>3.2</v>
      </c>
      <c r="E36" s="89">
        <v>2021</v>
      </c>
      <c r="F36" s="89">
        <v>2022</v>
      </c>
      <c r="G36" s="87" t="s">
        <v>48</v>
      </c>
      <c r="H36" s="89">
        <f t="shared" si="0"/>
        <v>270.3</v>
      </c>
      <c r="I36" s="105"/>
      <c r="J36" s="89">
        <f t="shared" ref="J36:J41" si="15">L36*800+M36*100+N36*50.3+O36*600</f>
        <v>270.3</v>
      </c>
      <c r="K36" s="88">
        <f t="shared" ref="K36:K41" si="16">L36+M36+N36+O36</f>
        <v>3.2</v>
      </c>
      <c r="L36" s="101"/>
      <c r="M36" s="101">
        <v>2.2</v>
      </c>
      <c r="N36" s="101">
        <v>1</v>
      </c>
      <c r="O36" s="101"/>
      <c r="P36" s="100" t="s">
        <v>49</v>
      </c>
      <c r="Q36" s="113" t="s">
        <v>455</v>
      </c>
      <c r="R36" s="113" t="s">
        <v>456</v>
      </c>
      <c r="S36" s="104"/>
    </row>
    <row r="37" ht="24.95" customHeight="1" spans="1:19">
      <c r="A37" s="85">
        <v>3</v>
      </c>
      <c r="B37" s="87" t="s">
        <v>457</v>
      </c>
      <c r="C37" s="87" t="s">
        <v>47</v>
      </c>
      <c r="D37" s="88">
        <f t="shared" si="14"/>
        <v>3.6</v>
      </c>
      <c r="E37" s="89">
        <v>2021</v>
      </c>
      <c r="F37" s="89">
        <v>2022</v>
      </c>
      <c r="G37" s="87" t="s">
        <v>48</v>
      </c>
      <c r="H37" s="89">
        <f t="shared" si="0"/>
        <v>480</v>
      </c>
      <c r="I37" s="105"/>
      <c r="J37" s="89">
        <f t="shared" si="15"/>
        <v>480</v>
      </c>
      <c r="K37" s="88">
        <f t="shared" si="16"/>
        <v>3.6</v>
      </c>
      <c r="L37" s="101">
        <v>0.1</v>
      </c>
      <c r="M37" s="101">
        <v>3.4</v>
      </c>
      <c r="N37" s="101"/>
      <c r="O37" s="101">
        <v>0.1</v>
      </c>
      <c r="P37" s="100" t="s">
        <v>49</v>
      </c>
      <c r="Q37" s="113" t="s">
        <v>458</v>
      </c>
      <c r="R37" s="110" t="s">
        <v>459</v>
      </c>
      <c r="S37" s="104"/>
    </row>
    <row r="38" ht="24.95" customHeight="1" spans="1:19">
      <c r="A38" s="85">
        <v>4</v>
      </c>
      <c r="B38" s="87" t="s">
        <v>460</v>
      </c>
      <c r="C38" s="87" t="s">
        <v>47</v>
      </c>
      <c r="D38" s="88">
        <f t="shared" si="14"/>
        <v>7.3</v>
      </c>
      <c r="E38" s="89">
        <v>2021</v>
      </c>
      <c r="F38" s="89">
        <v>2022</v>
      </c>
      <c r="G38" s="87" t="s">
        <v>48</v>
      </c>
      <c r="H38" s="89">
        <f t="shared" si="0"/>
        <v>2065.75</v>
      </c>
      <c r="I38" s="105"/>
      <c r="J38" s="89">
        <f t="shared" si="15"/>
        <v>2065.75</v>
      </c>
      <c r="K38" s="88">
        <f t="shared" si="16"/>
        <v>7.3</v>
      </c>
      <c r="L38" s="101">
        <v>0.3</v>
      </c>
      <c r="M38" s="101">
        <v>2</v>
      </c>
      <c r="N38" s="101">
        <v>2.5</v>
      </c>
      <c r="O38" s="101">
        <v>2.5</v>
      </c>
      <c r="P38" s="100" t="s">
        <v>49</v>
      </c>
      <c r="Q38" s="110" t="s">
        <v>461</v>
      </c>
      <c r="R38" s="110" t="s">
        <v>462</v>
      </c>
      <c r="S38" s="114"/>
    </row>
    <row r="39" ht="24.95" customHeight="1" spans="1:19">
      <c r="A39" s="85">
        <v>5</v>
      </c>
      <c r="B39" s="87" t="s">
        <v>463</v>
      </c>
      <c r="C39" s="87" t="s">
        <v>47</v>
      </c>
      <c r="D39" s="88">
        <f t="shared" si="14"/>
        <v>7.8</v>
      </c>
      <c r="E39" s="89">
        <v>2021</v>
      </c>
      <c r="F39" s="89">
        <v>2022</v>
      </c>
      <c r="G39" s="87" t="s">
        <v>48</v>
      </c>
      <c r="H39" s="89">
        <f t="shared" si="0"/>
        <v>1240.6</v>
      </c>
      <c r="I39" s="105"/>
      <c r="J39" s="89">
        <f t="shared" si="15"/>
        <v>1240.6</v>
      </c>
      <c r="K39" s="88">
        <f t="shared" si="16"/>
        <v>7.8</v>
      </c>
      <c r="L39" s="101">
        <v>0.8</v>
      </c>
      <c r="M39" s="101">
        <v>5</v>
      </c>
      <c r="N39" s="101">
        <v>2</v>
      </c>
      <c r="O39" s="101"/>
      <c r="P39" s="100" t="s">
        <v>49</v>
      </c>
      <c r="Q39" s="110" t="s">
        <v>464</v>
      </c>
      <c r="R39" s="110" t="s">
        <v>465</v>
      </c>
      <c r="S39" s="114"/>
    </row>
    <row r="40" ht="24.95" customHeight="1" spans="1:19">
      <c r="A40" s="85">
        <v>6</v>
      </c>
      <c r="B40" s="87" t="s">
        <v>466</v>
      </c>
      <c r="C40" s="87" t="s">
        <v>47</v>
      </c>
      <c r="D40" s="88">
        <f t="shared" si="14"/>
        <v>12</v>
      </c>
      <c r="E40" s="89">
        <v>2021</v>
      </c>
      <c r="F40" s="89">
        <v>2022</v>
      </c>
      <c r="G40" s="87" t="s">
        <v>48</v>
      </c>
      <c r="H40" s="89">
        <f t="shared" si="0"/>
        <v>1226.35</v>
      </c>
      <c r="I40" s="105"/>
      <c r="J40" s="89">
        <f t="shared" si="15"/>
        <v>1226.35</v>
      </c>
      <c r="K40" s="88">
        <f t="shared" si="16"/>
        <v>12</v>
      </c>
      <c r="L40" s="101"/>
      <c r="M40" s="101">
        <v>7</v>
      </c>
      <c r="N40" s="101">
        <v>4.5</v>
      </c>
      <c r="O40" s="101">
        <v>0.5</v>
      </c>
      <c r="P40" s="100" t="s">
        <v>49</v>
      </c>
      <c r="Q40" s="110" t="s">
        <v>467</v>
      </c>
      <c r="R40" s="110" t="s">
        <v>468</v>
      </c>
      <c r="S40" s="104"/>
    </row>
    <row r="41" s="68" customFormat="1" ht="24.95" customHeight="1" spans="1:19">
      <c r="A41" s="83" t="s">
        <v>153</v>
      </c>
      <c r="B41" s="90" t="s">
        <v>469</v>
      </c>
      <c r="C41" s="80" t="s">
        <v>47</v>
      </c>
      <c r="D41" s="81">
        <f t="shared" si="14"/>
        <v>52.4</v>
      </c>
      <c r="E41" s="89">
        <v>2021</v>
      </c>
      <c r="F41" s="89">
        <v>2022</v>
      </c>
      <c r="G41" s="80" t="s">
        <v>48</v>
      </c>
      <c r="H41" s="82">
        <f t="shared" si="0"/>
        <v>9332.25</v>
      </c>
      <c r="I41" s="102"/>
      <c r="J41" s="82">
        <f t="shared" ref="J41:O41" si="17">SUM(J42:J49)</f>
        <v>9332.25</v>
      </c>
      <c r="K41" s="82">
        <f t="shared" si="17"/>
        <v>52.4</v>
      </c>
      <c r="L41" s="82">
        <f t="shared" si="17"/>
        <v>2.1</v>
      </c>
      <c r="M41" s="82">
        <f t="shared" si="17"/>
        <v>34.9</v>
      </c>
      <c r="N41" s="82">
        <f t="shared" si="17"/>
        <v>9.5</v>
      </c>
      <c r="O41" s="82">
        <f t="shared" si="17"/>
        <v>5.9</v>
      </c>
      <c r="P41" s="84" t="s">
        <v>49</v>
      </c>
      <c r="Q41" s="84" t="s">
        <v>470</v>
      </c>
      <c r="R41" s="84" t="s">
        <v>471</v>
      </c>
      <c r="S41" s="117"/>
    </row>
    <row r="42" ht="24.95" customHeight="1" spans="1:19">
      <c r="A42" s="85">
        <v>1</v>
      </c>
      <c r="B42" s="87" t="s">
        <v>472</v>
      </c>
      <c r="C42" s="87" t="s">
        <v>47</v>
      </c>
      <c r="D42" s="88"/>
      <c r="E42" s="89">
        <v>2021</v>
      </c>
      <c r="F42" s="89">
        <v>2022</v>
      </c>
      <c r="G42" s="87" t="s">
        <v>48</v>
      </c>
      <c r="H42" s="89">
        <f t="shared" si="0"/>
        <v>144.4</v>
      </c>
      <c r="I42" s="103"/>
      <c r="J42" s="89">
        <f>N41*15.2</f>
        <v>144.4</v>
      </c>
      <c r="K42" s="88"/>
      <c r="L42" s="91"/>
      <c r="M42" s="91"/>
      <c r="N42" s="91"/>
      <c r="O42" s="91"/>
      <c r="P42" s="100" t="s">
        <v>49</v>
      </c>
      <c r="Q42" s="100" t="s">
        <v>473</v>
      </c>
      <c r="R42" s="100" t="s">
        <v>474</v>
      </c>
      <c r="S42" s="118"/>
    </row>
    <row r="43" ht="24.95" customHeight="1" spans="1:19">
      <c r="A43" s="85">
        <v>2</v>
      </c>
      <c r="B43" s="87" t="s">
        <v>475</v>
      </c>
      <c r="C43" s="87" t="s">
        <v>47</v>
      </c>
      <c r="D43" s="88">
        <f t="shared" ref="D43:D50" si="18">K43</f>
        <v>8.7</v>
      </c>
      <c r="E43" s="89">
        <v>2021</v>
      </c>
      <c r="F43" s="89">
        <v>2022</v>
      </c>
      <c r="G43" s="87" t="s">
        <v>48</v>
      </c>
      <c r="H43" s="89">
        <f t="shared" si="0"/>
        <v>1435.45</v>
      </c>
      <c r="I43" s="103"/>
      <c r="J43" s="89">
        <f t="shared" ref="J43:J50" si="19">L43*800+M43*100+N43*50.3+O43*600</f>
        <v>1435.45</v>
      </c>
      <c r="K43" s="88">
        <f t="shared" ref="K43:K50" si="20">L43+M43+N43+O43</f>
        <v>8.7</v>
      </c>
      <c r="L43" s="101">
        <v>0.2</v>
      </c>
      <c r="M43" s="101">
        <v>6</v>
      </c>
      <c r="N43" s="101">
        <v>1.5</v>
      </c>
      <c r="O43" s="101">
        <v>1</v>
      </c>
      <c r="P43" s="100" t="s">
        <v>49</v>
      </c>
      <c r="Q43" s="100" t="s">
        <v>476</v>
      </c>
      <c r="R43" s="100" t="s">
        <v>477</v>
      </c>
      <c r="S43" s="118"/>
    </row>
    <row r="44" ht="24.95" customHeight="1" spans="1:19">
      <c r="A44" s="85">
        <v>3</v>
      </c>
      <c r="B44" s="87" t="s">
        <v>478</v>
      </c>
      <c r="C44" s="87" t="s">
        <v>47</v>
      </c>
      <c r="D44" s="88">
        <f t="shared" si="18"/>
        <v>6.9</v>
      </c>
      <c r="E44" s="89">
        <v>2021</v>
      </c>
      <c r="F44" s="89">
        <v>2022</v>
      </c>
      <c r="G44" s="87" t="s">
        <v>48</v>
      </c>
      <c r="H44" s="89">
        <f t="shared" si="0"/>
        <v>1075.45</v>
      </c>
      <c r="I44" s="103"/>
      <c r="J44" s="89">
        <f t="shared" si="19"/>
        <v>1075.45</v>
      </c>
      <c r="K44" s="88">
        <f t="shared" si="20"/>
        <v>6.9</v>
      </c>
      <c r="L44" s="101">
        <v>0.3</v>
      </c>
      <c r="M44" s="101">
        <v>4.6</v>
      </c>
      <c r="N44" s="101">
        <v>1.5</v>
      </c>
      <c r="O44" s="101">
        <v>0.5</v>
      </c>
      <c r="P44" s="100" t="s">
        <v>49</v>
      </c>
      <c r="Q44" s="100" t="s">
        <v>479</v>
      </c>
      <c r="R44" s="100" t="s">
        <v>480</v>
      </c>
      <c r="S44" s="118"/>
    </row>
    <row r="45" ht="24.95" customHeight="1" spans="1:19">
      <c r="A45" s="85">
        <v>4</v>
      </c>
      <c r="B45" s="87" t="s">
        <v>481</v>
      </c>
      <c r="C45" s="87" t="s">
        <v>47</v>
      </c>
      <c r="D45" s="88">
        <f t="shared" si="18"/>
        <v>6.6</v>
      </c>
      <c r="E45" s="89">
        <v>2021</v>
      </c>
      <c r="F45" s="89">
        <v>2022</v>
      </c>
      <c r="G45" s="87" t="s">
        <v>48</v>
      </c>
      <c r="H45" s="89">
        <f t="shared" si="0"/>
        <v>1265.15</v>
      </c>
      <c r="I45" s="103"/>
      <c r="J45" s="89">
        <f t="shared" si="19"/>
        <v>1265.15</v>
      </c>
      <c r="K45" s="88">
        <f t="shared" si="20"/>
        <v>6.6</v>
      </c>
      <c r="L45" s="101">
        <v>0.4</v>
      </c>
      <c r="M45" s="101">
        <v>5</v>
      </c>
      <c r="N45" s="101">
        <v>0.5</v>
      </c>
      <c r="O45" s="101">
        <v>0.7</v>
      </c>
      <c r="P45" s="100" t="s">
        <v>49</v>
      </c>
      <c r="Q45" s="100" t="s">
        <v>482</v>
      </c>
      <c r="R45" s="100" t="s">
        <v>483</v>
      </c>
      <c r="S45" s="118"/>
    </row>
    <row r="46" ht="24.95" customHeight="1" spans="1:19">
      <c r="A46" s="85">
        <v>5</v>
      </c>
      <c r="B46" s="87" t="s">
        <v>484</v>
      </c>
      <c r="C46" s="87" t="s">
        <v>47</v>
      </c>
      <c r="D46" s="88">
        <f t="shared" si="18"/>
        <v>5.3</v>
      </c>
      <c r="E46" s="89">
        <v>2021</v>
      </c>
      <c r="F46" s="89">
        <v>2022</v>
      </c>
      <c r="G46" s="87" t="s">
        <v>48</v>
      </c>
      <c r="H46" s="89">
        <f t="shared" si="0"/>
        <v>1265.45</v>
      </c>
      <c r="I46" s="105"/>
      <c r="J46" s="89">
        <f t="shared" si="19"/>
        <v>1265.45</v>
      </c>
      <c r="K46" s="88">
        <f t="shared" si="20"/>
        <v>5.3</v>
      </c>
      <c r="L46" s="101">
        <v>0.3</v>
      </c>
      <c r="M46" s="101">
        <v>2.3</v>
      </c>
      <c r="N46" s="101">
        <v>1.5</v>
      </c>
      <c r="O46" s="101">
        <v>1.2</v>
      </c>
      <c r="P46" s="100" t="s">
        <v>49</v>
      </c>
      <c r="Q46" s="100" t="s">
        <v>485</v>
      </c>
      <c r="R46" s="100" t="s">
        <v>486</v>
      </c>
      <c r="S46" s="118"/>
    </row>
    <row r="47" ht="24.95" customHeight="1" spans="1:19">
      <c r="A47" s="85">
        <v>6</v>
      </c>
      <c r="B47" s="87" t="s">
        <v>487</v>
      </c>
      <c r="C47" s="87" t="s">
        <v>47</v>
      </c>
      <c r="D47" s="88">
        <f t="shared" si="18"/>
        <v>7.7</v>
      </c>
      <c r="E47" s="89">
        <v>2021</v>
      </c>
      <c r="F47" s="89">
        <v>2022</v>
      </c>
      <c r="G47" s="87" t="s">
        <v>48</v>
      </c>
      <c r="H47" s="89">
        <f t="shared" si="0"/>
        <v>1405.45</v>
      </c>
      <c r="I47" s="103"/>
      <c r="J47" s="89">
        <f t="shared" si="19"/>
        <v>1405.45</v>
      </c>
      <c r="K47" s="88">
        <f t="shared" si="20"/>
        <v>7.7</v>
      </c>
      <c r="L47" s="101">
        <v>0.3</v>
      </c>
      <c r="M47" s="101">
        <v>4.9</v>
      </c>
      <c r="N47" s="101">
        <v>1.5</v>
      </c>
      <c r="O47" s="101">
        <v>1</v>
      </c>
      <c r="P47" s="100" t="s">
        <v>49</v>
      </c>
      <c r="Q47" s="100" t="s">
        <v>488</v>
      </c>
      <c r="R47" s="100" t="s">
        <v>489</v>
      </c>
      <c r="S47" s="118"/>
    </row>
    <row r="48" ht="24.95" customHeight="1" spans="1:19">
      <c r="A48" s="85">
        <v>7</v>
      </c>
      <c r="B48" s="87" t="s">
        <v>490</v>
      </c>
      <c r="C48" s="87" t="s">
        <v>47</v>
      </c>
      <c r="D48" s="88">
        <f t="shared" si="18"/>
        <v>8</v>
      </c>
      <c r="E48" s="89">
        <v>2021</v>
      </c>
      <c r="F48" s="89">
        <v>2022</v>
      </c>
      <c r="G48" s="87" t="s">
        <v>48</v>
      </c>
      <c r="H48" s="89">
        <f t="shared" si="0"/>
        <v>1505.45</v>
      </c>
      <c r="I48" s="103"/>
      <c r="J48" s="89">
        <f t="shared" si="19"/>
        <v>1505.45</v>
      </c>
      <c r="K48" s="88">
        <f t="shared" si="20"/>
        <v>8</v>
      </c>
      <c r="L48" s="101">
        <v>0.4</v>
      </c>
      <c r="M48" s="101">
        <v>5.1</v>
      </c>
      <c r="N48" s="101">
        <v>1.5</v>
      </c>
      <c r="O48" s="101">
        <v>1</v>
      </c>
      <c r="P48" s="100" t="s">
        <v>49</v>
      </c>
      <c r="Q48" s="100" t="s">
        <v>491</v>
      </c>
      <c r="R48" s="100" t="s">
        <v>492</v>
      </c>
      <c r="S48" s="118"/>
    </row>
    <row r="49" ht="24.95" customHeight="1" spans="1:19">
      <c r="A49" s="85">
        <v>8</v>
      </c>
      <c r="B49" s="87" t="s">
        <v>493</v>
      </c>
      <c r="C49" s="87" t="s">
        <v>47</v>
      </c>
      <c r="D49" s="88">
        <f t="shared" si="18"/>
        <v>9.2</v>
      </c>
      <c r="E49" s="89">
        <v>2021</v>
      </c>
      <c r="F49" s="89">
        <v>2022</v>
      </c>
      <c r="G49" s="87" t="s">
        <v>48</v>
      </c>
      <c r="H49" s="89">
        <f t="shared" si="0"/>
        <v>1235.45</v>
      </c>
      <c r="I49" s="103"/>
      <c r="J49" s="89">
        <f t="shared" si="19"/>
        <v>1235.45</v>
      </c>
      <c r="K49" s="88">
        <f t="shared" si="20"/>
        <v>9.2</v>
      </c>
      <c r="L49" s="101">
        <v>0.2</v>
      </c>
      <c r="M49" s="101">
        <v>7</v>
      </c>
      <c r="N49" s="101">
        <v>1.5</v>
      </c>
      <c r="O49" s="101">
        <v>0.5</v>
      </c>
      <c r="P49" s="100" t="s">
        <v>49</v>
      </c>
      <c r="Q49" s="100" t="s">
        <v>494</v>
      </c>
      <c r="R49" s="100" t="s">
        <v>495</v>
      </c>
      <c r="S49" s="118"/>
    </row>
    <row r="50" s="69" customFormat="1" ht="50" customHeight="1" spans="1:19">
      <c r="A50" s="83" t="s">
        <v>210</v>
      </c>
      <c r="B50" s="80" t="s">
        <v>496</v>
      </c>
      <c r="C50" s="80" t="s">
        <v>47</v>
      </c>
      <c r="D50" s="81">
        <f t="shared" si="18"/>
        <v>31.95</v>
      </c>
      <c r="E50" s="82">
        <v>2021</v>
      </c>
      <c r="F50" s="82">
        <v>2022</v>
      </c>
      <c r="G50" s="80" t="s">
        <v>48</v>
      </c>
      <c r="H50" s="91">
        <f t="shared" si="0"/>
        <v>3195</v>
      </c>
      <c r="I50" s="102"/>
      <c r="J50" s="82">
        <f t="shared" si="19"/>
        <v>3195</v>
      </c>
      <c r="K50" s="81">
        <f t="shared" si="20"/>
        <v>31.95</v>
      </c>
      <c r="L50" s="82"/>
      <c r="M50" s="82">
        <f>M52+M53+M54+M55+M56+M57+M61+M63</f>
        <v>31.95</v>
      </c>
      <c r="N50" s="82"/>
      <c r="O50" s="82"/>
      <c r="P50" s="84" t="s">
        <v>49</v>
      </c>
      <c r="Q50" s="84" t="s">
        <v>497</v>
      </c>
      <c r="R50" s="84" t="s">
        <v>370</v>
      </c>
      <c r="S50" s="119" t="s">
        <v>498</v>
      </c>
    </row>
    <row r="51" s="69" customFormat="1" ht="36" customHeight="1" spans="1:19">
      <c r="A51" s="83" t="s">
        <v>251</v>
      </c>
      <c r="B51" s="92" t="s">
        <v>499</v>
      </c>
      <c r="C51" s="80" t="s">
        <v>47</v>
      </c>
      <c r="D51" s="81"/>
      <c r="E51" s="82">
        <v>2021</v>
      </c>
      <c r="F51" s="82">
        <v>2022</v>
      </c>
      <c r="G51" s="80" t="s">
        <v>48</v>
      </c>
      <c r="H51" s="91">
        <f t="shared" si="0"/>
        <v>3307.5</v>
      </c>
      <c r="I51" s="102"/>
      <c r="J51" s="82">
        <f>N7*(43+51.5)</f>
        <v>3307.5</v>
      </c>
      <c r="K51" s="81"/>
      <c r="L51" s="82"/>
      <c r="M51" s="82"/>
      <c r="N51" s="82"/>
      <c r="O51" s="82"/>
      <c r="P51" s="84" t="s">
        <v>49</v>
      </c>
      <c r="Q51" s="100" t="s">
        <v>500</v>
      </c>
      <c r="R51" s="100" t="s">
        <v>501</v>
      </c>
      <c r="S51" s="118"/>
    </row>
    <row r="52" s="69" customFormat="1" ht="24.95" hidden="1" customHeight="1" spans="1:19">
      <c r="A52" s="93">
        <v>2</v>
      </c>
      <c r="B52" s="80" t="s">
        <v>502</v>
      </c>
      <c r="C52" s="80" t="s">
        <v>47</v>
      </c>
      <c r="D52" s="81">
        <f t="shared" ref="D52:D61" si="21">K52</f>
        <v>7.4</v>
      </c>
      <c r="E52" s="82">
        <v>2021</v>
      </c>
      <c r="F52" s="82">
        <v>2022</v>
      </c>
      <c r="G52" s="80" t="s">
        <v>48</v>
      </c>
      <c r="H52" s="91">
        <f t="shared" si="0"/>
        <v>740</v>
      </c>
      <c r="I52" s="102"/>
      <c r="J52" s="82">
        <f t="shared" ref="J52:J61" si="22">L52*800+M52*100+N52*50.3+O52*600</f>
        <v>740</v>
      </c>
      <c r="K52" s="81">
        <f t="shared" ref="K52:K61" si="23">L52+M52+N52+O52</f>
        <v>7.4</v>
      </c>
      <c r="L52" s="91"/>
      <c r="M52" s="91">
        <v>7.4</v>
      </c>
      <c r="N52" s="91"/>
      <c r="O52" s="91"/>
      <c r="P52" s="84" t="s">
        <v>49</v>
      </c>
      <c r="Q52" s="100" t="s">
        <v>503</v>
      </c>
      <c r="R52" s="100" t="s">
        <v>501</v>
      </c>
      <c r="S52" s="118"/>
    </row>
    <row r="53" s="69" customFormat="1" ht="24.95" hidden="1" customHeight="1" spans="1:19">
      <c r="A53" s="93">
        <v>3</v>
      </c>
      <c r="B53" s="80" t="s">
        <v>504</v>
      </c>
      <c r="C53" s="80" t="s">
        <v>47</v>
      </c>
      <c r="D53" s="81">
        <f t="shared" si="21"/>
        <v>7.81</v>
      </c>
      <c r="E53" s="82">
        <v>2021</v>
      </c>
      <c r="F53" s="82">
        <v>2022</v>
      </c>
      <c r="G53" s="80" t="s">
        <v>48</v>
      </c>
      <c r="H53" s="91">
        <f t="shared" si="0"/>
        <v>781</v>
      </c>
      <c r="I53" s="102"/>
      <c r="J53" s="82">
        <f t="shared" si="22"/>
        <v>781</v>
      </c>
      <c r="K53" s="81">
        <f t="shared" si="23"/>
        <v>7.81</v>
      </c>
      <c r="L53" s="91"/>
      <c r="M53" s="91">
        <v>7.81</v>
      </c>
      <c r="N53" s="91"/>
      <c r="O53" s="91"/>
      <c r="P53" s="84" t="s">
        <v>49</v>
      </c>
      <c r="Q53" s="100" t="s">
        <v>505</v>
      </c>
      <c r="R53" s="100" t="s">
        <v>501</v>
      </c>
      <c r="S53" s="118"/>
    </row>
    <row r="54" s="69" customFormat="1" ht="24.95" hidden="1" customHeight="1" spans="1:19">
      <c r="A54" s="93">
        <v>4</v>
      </c>
      <c r="B54" s="80" t="s">
        <v>506</v>
      </c>
      <c r="C54" s="80" t="s">
        <v>47</v>
      </c>
      <c r="D54" s="81">
        <f t="shared" si="21"/>
        <v>6.15</v>
      </c>
      <c r="E54" s="82">
        <v>2021</v>
      </c>
      <c r="F54" s="82">
        <v>2022</v>
      </c>
      <c r="G54" s="80" t="s">
        <v>48</v>
      </c>
      <c r="H54" s="91">
        <f t="shared" si="0"/>
        <v>615</v>
      </c>
      <c r="I54" s="102"/>
      <c r="J54" s="82">
        <f t="shared" si="22"/>
        <v>615</v>
      </c>
      <c r="K54" s="81">
        <f t="shared" si="23"/>
        <v>6.15</v>
      </c>
      <c r="L54" s="91"/>
      <c r="M54" s="91">
        <v>6.15</v>
      </c>
      <c r="N54" s="91"/>
      <c r="O54" s="91"/>
      <c r="P54" s="84" t="s">
        <v>49</v>
      </c>
      <c r="Q54" s="100" t="s">
        <v>507</v>
      </c>
      <c r="R54" s="100" t="s">
        <v>501</v>
      </c>
      <c r="S54" s="118"/>
    </row>
    <row r="55" s="69" customFormat="1" ht="24.95" hidden="1" customHeight="1" spans="1:19">
      <c r="A55" s="93">
        <v>5</v>
      </c>
      <c r="B55" s="80" t="s">
        <v>508</v>
      </c>
      <c r="C55" s="80" t="s">
        <v>47</v>
      </c>
      <c r="D55" s="81">
        <f t="shared" si="21"/>
        <v>3.8</v>
      </c>
      <c r="E55" s="82">
        <v>2021</v>
      </c>
      <c r="F55" s="82">
        <v>2022</v>
      </c>
      <c r="G55" s="80" t="s">
        <v>48</v>
      </c>
      <c r="H55" s="91">
        <f t="shared" si="0"/>
        <v>380</v>
      </c>
      <c r="I55" s="102"/>
      <c r="J55" s="82">
        <f t="shared" si="22"/>
        <v>380</v>
      </c>
      <c r="K55" s="81">
        <f t="shared" si="23"/>
        <v>3.8</v>
      </c>
      <c r="L55" s="91"/>
      <c r="M55" s="91">
        <v>3.8</v>
      </c>
      <c r="N55" s="91"/>
      <c r="O55" s="91"/>
      <c r="P55" s="84" t="s">
        <v>49</v>
      </c>
      <c r="Q55" s="100" t="s">
        <v>509</v>
      </c>
      <c r="R55" s="100" t="s">
        <v>501</v>
      </c>
      <c r="S55" s="118"/>
    </row>
    <row r="56" s="69" customFormat="1" ht="24.95" hidden="1" customHeight="1" spans="1:19">
      <c r="A56" s="93">
        <v>6</v>
      </c>
      <c r="B56" s="80" t="s">
        <v>510</v>
      </c>
      <c r="C56" s="80" t="s">
        <v>47</v>
      </c>
      <c r="D56" s="81">
        <f t="shared" si="21"/>
        <v>3.95</v>
      </c>
      <c r="E56" s="82">
        <v>2021</v>
      </c>
      <c r="F56" s="82">
        <v>2022</v>
      </c>
      <c r="G56" s="80" t="s">
        <v>48</v>
      </c>
      <c r="H56" s="91">
        <f t="shared" si="0"/>
        <v>395</v>
      </c>
      <c r="I56" s="102"/>
      <c r="J56" s="82">
        <f t="shared" si="22"/>
        <v>395</v>
      </c>
      <c r="K56" s="81">
        <f t="shared" si="23"/>
        <v>3.95</v>
      </c>
      <c r="L56" s="91"/>
      <c r="M56" s="91">
        <v>3.95</v>
      </c>
      <c r="N56" s="91"/>
      <c r="O56" s="91"/>
      <c r="P56" s="84" t="s">
        <v>49</v>
      </c>
      <c r="Q56" s="100" t="s">
        <v>511</v>
      </c>
      <c r="R56" s="100" t="s">
        <v>501</v>
      </c>
      <c r="S56" s="118"/>
    </row>
    <row r="57" s="69" customFormat="1" ht="24.95" hidden="1" customHeight="1" spans="1:19">
      <c r="A57" s="93">
        <v>7</v>
      </c>
      <c r="B57" s="80" t="s">
        <v>512</v>
      </c>
      <c r="C57" s="80" t="s">
        <v>47</v>
      </c>
      <c r="D57" s="81">
        <f t="shared" si="21"/>
        <v>2</v>
      </c>
      <c r="E57" s="82">
        <v>2021</v>
      </c>
      <c r="F57" s="82">
        <v>2022</v>
      </c>
      <c r="G57" s="80" t="s">
        <v>48</v>
      </c>
      <c r="H57" s="91">
        <f t="shared" si="0"/>
        <v>200</v>
      </c>
      <c r="I57" s="102"/>
      <c r="J57" s="82">
        <f t="shared" si="22"/>
        <v>200</v>
      </c>
      <c r="K57" s="81">
        <f t="shared" si="23"/>
        <v>2</v>
      </c>
      <c r="L57" s="91"/>
      <c r="M57" s="91">
        <v>2</v>
      </c>
      <c r="N57" s="91"/>
      <c r="O57" s="91"/>
      <c r="P57" s="84" t="s">
        <v>49</v>
      </c>
      <c r="Q57" s="88"/>
      <c r="R57" s="88"/>
      <c r="S57" s="118"/>
    </row>
    <row r="58" s="69" customFormat="1" ht="36" customHeight="1" spans="1:19">
      <c r="A58" s="83" t="s">
        <v>255</v>
      </c>
      <c r="B58" s="80" t="s">
        <v>513</v>
      </c>
      <c r="C58" s="80" t="s">
        <v>47</v>
      </c>
      <c r="D58" s="81">
        <f t="shared" si="21"/>
        <v>0.9</v>
      </c>
      <c r="E58" s="82">
        <v>2021</v>
      </c>
      <c r="F58" s="82">
        <v>2022</v>
      </c>
      <c r="G58" s="80" t="s">
        <v>48</v>
      </c>
      <c r="H58" s="91">
        <f t="shared" si="0"/>
        <v>90</v>
      </c>
      <c r="I58" s="102"/>
      <c r="J58" s="82">
        <f t="shared" si="22"/>
        <v>90</v>
      </c>
      <c r="K58" s="81">
        <f t="shared" si="23"/>
        <v>0.9</v>
      </c>
      <c r="L58" s="91"/>
      <c r="M58" s="91">
        <v>0.9</v>
      </c>
      <c r="N58" s="91"/>
      <c r="O58" s="91"/>
      <c r="P58" s="84" t="s">
        <v>49</v>
      </c>
      <c r="Q58" s="84" t="s">
        <v>514</v>
      </c>
      <c r="R58" s="84" t="s">
        <v>370</v>
      </c>
      <c r="S58" s="118"/>
    </row>
    <row r="59" s="69" customFormat="1" ht="36" customHeight="1" spans="1:19">
      <c r="A59" s="83" t="s">
        <v>259</v>
      </c>
      <c r="B59" s="80" t="s">
        <v>515</v>
      </c>
      <c r="C59" s="80" t="s">
        <v>47</v>
      </c>
      <c r="D59" s="81">
        <f t="shared" si="21"/>
        <v>0.6</v>
      </c>
      <c r="E59" s="82">
        <v>2021</v>
      </c>
      <c r="F59" s="82">
        <v>2022</v>
      </c>
      <c r="G59" s="80" t="s">
        <v>48</v>
      </c>
      <c r="H59" s="91">
        <f t="shared" si="0"/>
        <v>60</v>
      </c>
      <c r="I59" s="102"/>
      <c r="J59" s="82">
        <f t="shared" si="22"/>
        <v>60</v>
      </c>
      <c r="K59" s="81">
        <f t="shared" si="23"/>
        <v>0.6</v>
      </c>
      <c r="L59" s="91"/>
      <c r="M59" s="91">
        <v>0.6</v>
      </c>
      <c r="N59" s="91"/>
      <c r="O59" s="91"/>
      <c r="P59" s="84" t="s">
        <v>49</v>
      </c>
      <c r="Q59" s="84" t="s">
        <v>516</v>
      </c>
      <c r="R59" s="84" t="s">
        <v>370</v>
      </c>
      <c r="S59" s="118"/>
    </row>
    <row r="60" s="69" customFormat="1" ht="39" customHeight="1" spans="1:19">
      <c r="A60" s="83" t="s">
        <v>517</v>
      </c>
      <c r="B60" s="80" t="s">
        <v>518</v>
      </c>
      <c r="C60" s="80" t="s">
        <v>47</v>
      </c>
      <c r="D60" s="81">
        <f t="shared" si="21"/>
        <v>0.4</v>
      </c>
      <c r="E60" s="82">
        <v>2021</v>
      </c>
      <c r="F60" s="82">
        <v>2022</v>
      </c>
      <c r="G60" s="80" t="s">
        <v>48</v>
      </c>
      <c r="H60" s="91">
        <f t="shared" si="0"/>
        <v>40</v>
      </c>
      <c r="I60" s="102"/>
      <c r="J60" s="82">
        <f t="shared" si="22"/>
        <v>40</v>
      </c>
      <c r="K60" s="81">
        <f t="shared" si="23"/>
        <v>0.4</v>
      </c>
      <c r="L60" s="91"/>
      <c r="M60" s="91">
        <v>0.4</v>
      </c>
      <c r="N60" s="91"/>
      <c r="O60" s="91"/>
      <c r="P60" s="84" t="s">
        <v>49</v>
      </c>
      <c r="Q60" s="84" t="s">
        <v>519</v>
      </c>
      <c r="R60" s="84" t="s">
        <v>370</v>
      </c>
      <c r="S60" s="118"/>
    </row>
    <row r="61" s="69" customFormat="1" ht="24.95" hidden="1" customHeight="1" spans="1:19">
      <c r="A61" s="93">
        <v>11</v>
      </c>
      <c r="B61" s="80" t="s">
        <v>520</v>
      </c>
      <c r="C61" s="80" t="s">
        <v>47</v>
      </c>
      <c r="D61" s="81">
        <f t="shared" si="21"/>
        <v>0.6</v>
      </c>
      <c r="E61" s="82">
        <v>2021</v>
      </c>
      <c r="F61" s="82">
        <v>2022</v>
      </c>
      <c r="G61" s="80" t="s">
        <v>48</v>
      </c>
      <c r="H61" s="91">
        <f t="shared" si="0"/>
        <v>60</v>
      </c>
      <c r="I61" s="102"/>
      <c r="J61" s="82">
        <f t="shared" si="22"/>
        <v>60</v>
      </c>
      <c r="K61" s="81">
        <f t="shared" si="23"/>
        <v>0.6</v>
      </c>
      <c r="L61" s="91"/>
      <c r="M61" s="91">
        <v>0.6</v>
      </c>
      <c r="N61" s="91"/>
      <c r="O61" s="91"/>
      <c r="P61" s="84" t="s">
        <v>49</v>
      </c>
      <c r="Q61" s="88"/>
      <c r="R61" s="88"/>
      <c r="S61" s="118"/>
    </row>
    <row r="62" s="69" customFormat="1" ht="35" customHeight="1" spans="1:19">
      <c r="A62" s="83" t="s">
        <v>521</v>
      </c>
      <c r="B62" s="80" t="s">
        <v>522</v>
      </c>
      <c r="C62" s="80" t="s">
        <v>47</v>
      </c>
      <c r="D62" s="81">
        <f t="shared" ref="D62:D67" si="24">K62</f>
        <v>0.6</v>
      </c>
      <c r="E62" s="82">
        <v>2021</v>
      </c>
      <c r="F62" s="82">
        <v>2022</v>
      </c>
      <c r="G62" s="80" t="s">
        <v>48</v>
      </c>
      <c r="H62" s="91">
        <f t="shared" ref="H62:H67" si="25">I62+J62</f>
        <v>60</v>
      </c>
      <c r="I62" s="102"/>
      <c r="J62" s="82">
        <f t="shared" ref="J62:J67" si="26">L62*800+M62*100+N62*50.3+O62*600</f>
        <v>60</v>
      </c>
      <c r="K62" s="81">
        <f t="shared" ref="K62:K67" si="27">L62+M62+N62+O62</f>
        <v>0.6</v>
      </c>
      <c r="L62" s="91"/>
      <c r="M62" s="91">
        <v>0.6</v>
      </c>
      <c r="N62" s="91"/>
      <c r="O62" s="91"/>
      <c r="P62" s="84" t="s">
        <v>49</v>
      </c>
      <c r="Q62" s="84" t="s">
        <v>523</v>
      </c>
      <c r="R62" s="84" t="s">
        <v>370</v>
      </c>
      <c r="S62" s="118"/>
    </row>
    <row r="63" s="69" customFormat="1" ht="24.95" hidden="1" customHeight="1" spans="1:19">
      <c r="A63" s="93">
        <v>13</v>
      </c>
      <c r="B63" s="80" t="s">
        <v>524</v>
      </c>
      <c r="C63" s="80" t="s">
        <v>47</v>
      </c>
      <c r="D63" s="81">
        <f t="shared" si="24"/>
        <v>0.24</v>
      </c>
      <c r="E63" s="82">
        <v>2021</v>
      </c>
      <c r="F63" s="82">
        <v>2022</v>
      </c>
      <c r="G63" s="80" t="s">
        <v>48</v>
      </c>
      <c r="H63" s="91">
        <f t="shared" si="25"/>
        <v>24</v>
      </c>
      <c r="I63" s="102"/>
      <c r="J63" s="82">
        <f t="shared" si="26"/>
        <v>24</v>
      </c>
      <c r="K63" s="81">
        <f t="shared" si="27"/>
        <v>0.24</v>
      </c>
      <c r="L63" s="91"/>
      <c r="M63" s="91">
        <v>0.24</v>
      </c>
      <c r="N63" s="91"/>
      <c r="O63" s="91"/>
      <c r="P63" s="84" t="s">
        <v>49</v>
      </c>
      <c r="Q63" s="81"/>
      <c r="R63" s="84" t="s">
        <v>370</v>
      </c>
      <c r="S63" s="118"/>
    </row>
    <row r="64" s="69" customFormat="1" ht="34" customHeight="1" spans="1:19">
      <c r="A64" s="83" t="s">
        <v>525</v>
      </c>
      <c r="B64" s="80" t="s">
        <v>526</v>
      </c>
      <c r="C64" s="80" t="s">
        <v>47</v>
      </c>
      <c r="D64" s="81">
        <f t="shared" si="24"/>
        <v>1.7</v>
      </c>
      <c r="E64" s="82">
        <v>2021</v>
      </c>
      <c r="F64" s="82">
        <v>2022</v>
      </c>
      <c r="G64" s="80" t="s">
        <v>48</v>
      </c>
      <c r="H64" s="91">
        <f t="shared" si="25"/>
        <v>170</v>
      </c>
      <c r="I64" s="102"/>
      <c r="J64" s="82">
        <f t="shared" si="26"/>
        <v>170</v>
      </c>
      <c r="K64" s="81">
        <f t="shared" si="27"/>
        <v>1.7</v>
      </c>
      <c r="L64" s="91"/>
      <c r="M64" s="91">
        <v>1.7</v>
      </c>
      <c r="N64" s="91"/>
      <c r="O64" s="91"/>
      <c r="P64" s="84" t="s">
        <v>49</v>
      </c>
      <c r="Q64" s="84" t="s">
        <v>527</v>
      </c>
      <c r="R64" s="84" t="s">
        <v>370</v>
      </c>
      <c r="S64" s="118"/>
    </row>
  </sheetData>
  <mergeCells count="23">
    <mergeCell ref="A1:B1"/>
    <mergeCell ref="A2:S2"/>
    <mergeCell ref="K4:O4"/>
    <mergeCell ref="A7:B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4:P6"/>
    <mergeCell ref="Q4:Q6"/>
    <mergeCell ref="R4:R6"/>
    <mergeCell ref="S4:S6"/>
  </mergeCells>
  <printOptions horizontalCentered="1"/>
  <pageMargins left="0.313888888888889" right="0.196527777777778" top="0.94375" bottom="0.707638888888889" header="0.432638888888889" footer="0.235416666666667"/>
  <pageSetup paperSize="9" scale="65" orientation="landscape" horizontalDpi="600" verticalDpi="600"/>
  <headerFooter alignWithMargins="0" scaleWithDoc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S1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 customHeight="1"/>
  <cols>
    <col min="1" max="1" width="9" style="22" customWidth="1"/>
    <col min="2" max="2" width="31.375" style="23" customWidth="1"/>
    <col min="3" max="3" width="8.375" style="23" customWidth="1"/>
    <col min="4" max="4" width="8.375" style="24" customWidth="1"/>
    <col min="5" max="6" width="8.375" style="23" customWidth="1"/>
    <col min="7" max="7" width="16.75" style="23" customWidth="1"/>
    <col min="8" max="10" width="8.375" style="23" customWidth="1"/>
    <col min="11" max="15" width="8.375" style="25" customWidth="1"/>
    <col min="16" max="16" width="10.25" style="25" customWidth="1"/>
    <col min="17" max="18" width="18.625" style="25" customWidth="1"/>
    <col min="19" max="19" width="19.5" style="26" customWidth="1"/>
    <col min="20" max="20" width="9" style="25" customWidth="1"/>
    <col min="21" max="21" width="9.125" style="25" customWidth="1"/>
    <col min="22" max="16384" width="9" style="25" customWidth="1"/>
  </cols>
  <sheetData>
    <row r="1" ht="24" customHeight="1" spans="1:19">
      <c r="A1" s="27" t="s">
        <v>528</v>
      </c>
      <c r="B1" s="27"/>
      <c r="C1" s="28"/>
      <c r="D1" s="29"/>
      <c r="E1" s="28"/>
      <c r="F1" s="28"/>
      <c r="G1" s="28"/>
      <c r="H1" s="28"/>
      <c r="I1" s="28"/>
      <c r="J1" s="28"/>
      <c r="K1" s="51"/>
      <c r="L1" s="51"/>
      <c r="M1" s="51"/>
      <c r="N1" s="51"/>
      <c r="O1" s="51"/>
      <c r="P1" s="51"/>
      <c r="Q1" s="51"/>
      <c r="R1" s="51"/>
      <c r="S1" s="61"/>
    </row>
    <row r="2" ht="31.9" customHeight="1" spans="1:19">
      <c r="A2" s="30" t="s">
        <v>529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16.9" customHeight="1" spans="2:19">
      <c r="B3" s="31"/>
      <c r="C3" s="31"/>
      <c r="D3" s="32"/>
      <c r="E3" s="31"/>
      <c r="F3" s="31"/>
      <c r="G3" s="31"/>
      <c r="H3" s="31"/>
      <c r="I3" s="31"/>
      <c r="J3" s="31"/>
      <c r="K3" s="52"/>
      <c r="L3" s="52"/>
      <c r="M3" s="52"/>
      <c r="N3" s="52"/>
      <c r="O3" s="52"/>
      <c r="P3" s="52"/>
      <c r="Q3" s="52"/>
      <c r="R3" s="52"/>
      <c r="S3" s="62" t="s">
        <v>25</v>
      </c>
    </row>
    <row r="4" ht="24.95" customHeight="1" spans="1:19">
      <c r="A4" s="33" t="s">
        <v>265</v>
      </c>
      <c r="B4" s="33" t="s">
        <v>266</v>
      </c>
      <c r="C4" s="34" t="s">
        <v>267</v>
      </c>
      <c r="D4" s="34" t="s">
        <v>268</v>
      </c>
      <c r="E4" s="34" t="s">
        <v>269</v>
      </c>
      <c r="F4" s="34" t="s">
        <v>270</v>
      </c>
      <c r="G4" s="35" t="s">
        <v>271</v>
      </c>
      <c r="H4" s="34" t="s">
        <v>272</v>
      </c>
      <c r="I4" s="34" t="s">
        <v>273</v>
      </c>
      <c r="J4" s="53" t="s">
        <v>274</v>
      </c>
      <c r="K4" s="54" t="s">
        <v>530</v>
      </c>
      <c r="L4" s="55"/>
      <c r="M4" s="55"/>
      <c r="N4" s="55"/>
      <c r="O4" s="55"/>
      <c r="P4" s="53" t="s">
        <v>276</v>
      </c>
      <c r="Q4" s="53" t="s">
        <v>277</v>
      </c>
      <c r="R4" s="53" t="s">
        <v>278</v>
      </c>
      <c r="S4" s="63" t="s">
        <v>279</v>
      </c>
    </row>
    <row r="5" ht="24.95" customHeight="1" spans="1:19">
      <c r="A5" s="33"/>
      <c r="B5" s="33"/>
      <c r="C5" s="36"/>
      <c r="D5" s="36"/>
      <c r="E5" s="36"/>
      <c r="F5" s="36"/>
      <c r="G5" s="37"/>
      <c r="H5" s="36"/>
      <c r="I5" s="36"/>
      <c r="J5" s="53"/>
      <c r="K5" s="53" t="s">
        <v>280</v>
      </c>
      <c r="L5" s="53" t="s">
        <v>531</v>
      </c>
      <c r="M5" s="53" t="s">
        <v>532</v>
      </c>
      <c r="N5" s="56" t="s">
        <v>323</v>
      </c>
      <c r="O5" s="56" t="s">
        <v>533</v>
      </c>
      <c r="P5" s="53"/>
      <c r="Q5" s="53"/>
      <c r="R5" s="53"/>
      <c r="S5" s="63"/>
    </row>
    <row r="6" ht="24.95" customHeight="1" spans="1:19">
      <c r="A6" s="33"/>
      <c r="B6" s="33"/>
      <c r="C6" s="38"/>
      <c r="D6" s="38"/>
      <c r="E6" s="38"/>
      <c r="F6" s="38"/>
      <c r="G6" s="39"/>
      <c r="H6" s="38"/>
      <c r="I6" s="38"/>
      <c r="J6" s="53"/>
      <c r="K6" s="53"/>
      <c r="L6" s="53"/>
      <c r="M6" s="53"/>
      <c r="N6" s="57"/>
      <c r="O6" s="57"/>
      <c r="P6" s="53"/>
      <c r="Q6" s="53"/>
      <c r="R6" s="53"/>
      <c r="S6" s="63"/>
    </row>
    <row r="7" ht="35.25" customHeight="1" spans="1:19">
      <c r="A7" s="40" t="s">
        <v>534</v>
      </c>
      <c r="B7" s="41"/>
      <c r="C7" s="42" t="s">
        <v>285</v>
      </c>
      <c r="D7" s="43">
        <f t="shared" ref="D7:D12" si="0">K7</f>
        <v>49.3</v>
      </c>
      <c r="E7" s="42">
        <v>2021</v>
      </c>
      <c r="F7" s="42">
        <v>2022</v>
      </c>
      <c r="G7" s="42" t="s">
        <v>287</v>
      </c>
      <c r="H7" s="44">
        <f>H8+H12+H19</f>
        <v>9460</v>
      </c>
      <c r="I7" s="44"/>
      <c r="J7" s="44">
        <f t="shared" ref="J7:O7" si="1">J8+J12+J19</f>
        <v>9460</v>
      </c>
      <c r="K7" s="44">
        <f t="shared" si="1"/>
        <v>49.3</v>
      </c>
      <c r="L7" s="44">
        <f t="shared" si="1"/>
        <v>2</v>
      </c>
      <c r="M7" s="44">
        <f t="shared" si="1"/>
        <v>34</v>
      </c>
      <c r="N7" s="44">
        <f t="shared" si="1"/>
        <v>8</v>
      </c>
      <c r="O7" s="44">
        <f t="shared" si="1"/>
        <v>5.3</v>
      </c>
      <c r="P7" s="43" t="s">
        <v>288</v>
      </c>
      <c r="Q7" s="53" t="s">
        <v>535</v>
      </c>
      <c r="R7" s="53" t="s">
        <v>290</v>
      </c>
      <c r="S7" s="64"/>
    </row>
    <row r="8" ht="24.95" customHeight="1" spans="1:19">
      <c r="A8" s="45" t="s">
        <v>536</v>
      </c>
      <c r="B8" s="42" t="s">
        <v>537</v>
      </c>
      <c r="C8" s="42" t="s">
        <v>285</v>
      </c>
      <c r="D8" s="43">
        <f t="shared" si="0"/>
        <v>10.1</v>
      </c>
      <c r="E8" s="42">
        <v>2021</v>
      </c>
      <c r="F8" s="42">
        <v>2022</v>
      </c>
      <c r="G8" s="42" t="s">
        <v>287</v>
      </c>
      <c r="H8" s="42">
        <f>H9+H10+H11</f>
        <v>2490</v>
      </c>
      <c r="I8" s="42"/>
      <c r="J8" s="42">
        <f t="shared" ref="J8:O8" si="2">J9+J10+J11</f>
        <v>2490</v>
      </c>
      <c r="K8" s="42">
        <f t="shared" si="2"/>
        <v>10.1</v>
      </c>
      <c r="L8" s="42">
        <f t="shared" si="2"/>
        <v>0.9</v>
      </c>
      <c r="M8" s="42">
        <f t="shared" si="2"/>
        <v>7.5</v>
      </c>
      <c r="N8" s="42"/>
      <c r="O8" s="42">
        <f>O9+O10+O11</f>
        <v>1.7</v>
      </c>
      <c r="P8" s="43" t="s">
        <v>288</v>
      </c>
      <c r="Q8" s="53" t="s">
        <v>538</v>
      </c>
      <c r="R8" s="53" t="s">
        <v>539</v>
      </c>
      <c r="S8" s="64"/>
    </row>
    <row r="9" ht="24.95" customHeight="1" spans="1:19">
      <c r="A9" s="46">
        <v>1</v>
      </c>
      <c r="B9" s="47" t="s">
        <v>540</v>
      </c>
      <c r="C9" s="48" t="s">
        <v>292</v>
      </c>
      <c r="D9" s="49">
        <f t="shared" si="0"/>
        <v>0.5</v>
      </c>
      <c r="E9" s="48">
        <v>2021</v>
      </c>
      <c r="F9" s="48">
        <v>2022</v>
      </c>
      <c r="G9" s="48" t="s">
        <v>294</v>
      </c>
      <c r="H9" s="48">
        <f t="shared" ref="H9:H14" si="3">I9+J9</f>
        <v>50</v>
      </c>
      <c r="I9" s="58"/>
      <c r="J9" s="48">
        <f t="shared" ref="J9:J14" si="4">L9*800+M9*100+N9*50.3+O9*600</f>
        <v>50</v>
      </c>
      <c r="K9" s="49">
        <f t="shared" ref="K9:K14" si="5">L9+M9+N9+O9</f>
        <v>0.5</v>
      </c>
      <c r="L9" s="59"/>
      <c r="M9" s="59">
        <v>0.5</v>
      </c>
      <c r="N9" s="59"/>
      <c r="O9" s="59"/>
      <c r="P9" s="49" t="s">
        <v>295</v>
      </c>
      <c r="Q9" s="65" t="s">
        <v>541</v>
      </c>
      <c r="R9" s="65" t="s">
        <v>542</v>
      </c>
      <c r="S9" s="66"/>
    </row>
    <row r="10" ht="24.95" customHeight="1" spans="1:19">
      <c r="A10" s="46">
        <v>2</v>
      </c>
      <c r="B10" s="47" t="s">
        <v>543</v>
      </c>
      <c r="C10" s="48" t="s">
        <v>292</v>
      </c>
      <c r="D10" s="49">
        <f t="shared" si="0"/>
        <v>4.4</v>
      </c>
      <c r="E10" s="48">
        <v>2021</v>
      </c>
      <c r="F10" s="48">
        <v>2022</v>
      </c>
      <c r="G10" s="48" t="s">
        <v>294</v>
      </c>
      <c r="H10" s="48">
        <f t="shared" si="3"/>
        <v>1820</v>
      </c>
      <c r="I10" s="58"/>
      <c r="J10" s="48">
        <f t="shared" si="4"/>
        <v>1820</v>
      </c>
      <c r="K10" s="49">
        <f t="shared" si="5"/>
        <v>4.4</v>
      </c>
      <c r="L10" s="59">
        <v>0.9</v>
      </c>
      <c r="M10" s="59">
        <v>2</v>
      </c>
      <c r="N10" s="59"/>
      <c r="O10" s="59">
        <v>1.5</v>
      </c>
      <c r="P10" s="49" t="s">
        <v>295</v>
      </c>
      <c r="Q10" s="65" t="s">
        <v>544</v>
      </c>
      <c r="R10" s="67" t="s">
        <v>545</v>
      </c>
      <c r="S10" s="66"/>
    </row>
    <row r="11" ht="24.95" customHeight="1" spans="1:19">
      <c r="A11" s="46">
        <v>3</v>
      </c>
      <c r="B11" s="47" t="s">
        <v>546</v>
      </c>
      <c r="C11" s="48" t="s">
        <v>292</v>
      </c>
      <c r="D11" s="49">
        <f t="shared" si="0"/>
        <v>5.2</v>
      </c>
      <c r="E11" s="48">
        <v>2021</v>
      </c>
      <c r="F11" s="48">
        <v>2022</v>
      </c>
      <c r="G11" s="48" t="s">
        <v>294</v>
      </c>
      <c r="H11" s="48">
        <f t="shared" si="3"/>
        <v>620</v>
      </c>
      <c r="I11" s="58"/>
      <c r="J11" s="48">
        <f t="shared" si="4"/>
        <v>620</v>
      </c>
      <c r="K11" s="49">
        <f t="shared" si="5"/>
        <v>5.2</v>
      </c>
      <c r="L11" s="59"/>
      <c r="M11" s="59">
        <v>5</v>
      </c>
      <c r="N11" s="59"/>
      <c r="O11" s="59">
        <v>0.2</v>
      </c>
      <c r="P11" s="49" t="s">
        <v>295</v>
      </c>
      <c r="Q11" s="65" t="s">
        <v>547</v>
      </c>
      <c r="R11" s="65" t="s">
        <v>548</v>
      </c>
      <c r="S11" s="66"/>
    </row>
    <row r="12" ht="24.95" customHeight="1" spans="1:19">
      <c r="A12" s="45" t="s">
        <v>549</v>
      </c>
      <c r="B12" s="42" t="s">
        <v>550</v>
      </c>
      <c r="C12" s="42" t="s">
        <v>285</v>
      </c>
      <c r="D12" s="43">
        <f t="shared" si="0"/>
        <v>39.2</v>
      </c>
      <c r="E12" s="42">
        <v>2021</v>
      </c>
      <c r="F12" s="42">
        <v>2022</v>
      </c>
      <c r="G12" s="42" t="s">
        <v>287</v>
      </c>
      <c r="H12" s="42">
        <f>SUM(H13:H18)</f>
        <v>6214</v>
      </c>
      <c r="I12" s="60"/>
      <c r="J12" s="42">
        <f t="shared" ref="J12:O12" si="6">SUM(J13:J18)</f>
        <v>6214</v>
      </c>
      <c r="K12" s="42">
        <f t="shared" si="6"/>
        <v>39.2</v>
      </c>
      <c r="L12" s="42">
        <f t="shared" si="6"/>
        <v>1.1</v>
      </c>
      <c r="M12" s="42">
        <f t="shared" si="6"/>
        <v>26.5</v>
      </c>
      <c r="N12" s="42">
        <f t="shared" si="6"/>
        <v>8</v>
      </c>
      <c r="O12" s="42">
        <f t="shared" si="6"/>
        <v>3.6</v>
      </c>
      <c r="P12" s="43" t="s">
        <v>288</v>
      </c>
      <c r="Q12" s="53" t="s">
        <v>551</v>
      </c>
      <c r="R12" s="53" t="s">
        <v>552</v>
      </c>
      <c r="S12" s="64"/>
    </row>
    <row r="13" ht="24.95" customHeight="1" spans="1:19">
      <c r="A13" s="46">
        <v>1</v>
      </c>
      <c r="B13" s="47" t="s">
        <v>553</v>
      </c>
      <c r="C13" s="48" t="s">
        <v>292</v>
      </c>
      <c r="D13" s="43"/>
      <c r="E13" s="48">
        <v>2021</v>
      </c>
      <c r="F13" s="48">
        <v>2022</v>
      </c>
      <c r="G13" s="48" t="s">
        <v>294</v>
      </c>
      <c r="H13" s="48">
        <f t="shared" ref="H13:H19" si="7">I13+J13</f>
        <v>121.6</v>
      </c>
      <c r="I13" s="60"/>
      <c r="J13" s="48">
        <f>N12*15.2</f>
        <v>121.6</v>
      </c>
      <c r="K13" s="42"/>
      <c r="L13" s="42"/>
      <c r="M13" s="42"/>
      <c r="N13" s="42"/>
      <c r="O13" s="42"/>
      <c r="P13" s="49" t="s">
        <v>295</v>
      </c>
      <c r="Q13" s="65" t="s">
        <v>554</v>
      </c>
      <c r="R13" s="65" t="s">
        <v>555</v>
      </c>
      <c r="S13" s="64"/>
    </row>
    <row r="14" ht="24.95" customHeight="1" spans="1:19">
      <c r="A14" s="46">
        <v>2</v>
      </c>
      <c r="B14" s="47" t="s">
        <v>556</v>
      </c>
      <c r="C14" s="48" t="s">
        <v>292</v>
      </c>
      <c r="D14" s="49">
        <f t="shared" ref="D14:D19" si="8">K14</f>
        <v>4.2</v>
      </c>
      <c r="E14" s="48">
        <v>2021</v>
      </c>
      <c r="F14" s="48">
        <v>2022</v>
      </c>
      <c r="G14" s="48" t="s">
        <v>294</v>
      </c>
      <c r="H14" s="48">
        <f t="shared" si="7"/>
        <v>420</v>
      </c>
      <c r="I14" s="58"/>
      <c r="J14" s="48">
        <f t="shared" ref="J14:J19" si="9">L14*800+M14*100+N14*50.3+O14*600</f>
        <v>420</v>
      </c>
      <c r="K14" s="49">
        <f t="shared" ref="K14:K19" si="10">L14+M14+N14+O14</f>
        <v>4.2</v>
      </c>
      <c r="L14" s="59"/>
      <c r="M14" s="59">
        <v>4.2</v>
      </c>
      <c r="N14" s="59"/>
      <c r="O14" s="59"/>
      <c r="P14" s="49" t="s">
        <v>295</v>
      </c>
      <c r="Q14" s="65" t="s">
        <v>557</v>
      </c>
      <c r="R14" s="65" t="s">
        <v>558</v>
      </c>
      <c r="S14" s="66"/>
    </row>
    <row r="15" ht="24.95" customHeight="1" spans="1:19">
      <c r="A15" s="46">
        <v>3</v>
      </c>
      <c r="B15" s="47" t="s">
        <v>559</v>
      </c>
      <c r="C15" s="48" t="s">
        <v>292</v>
      </c>
      <c r="D15" s="49">
        <f t="shared" si="8"/>
        <v>8.1</v>
      </c>
      <c r="E15" s="48">
        <v>2021</v>
      </c>
      <c r="F15" s="48">
        <v>2022</v>
      </c>
      <c r="G15" s="48" t="s">
        <v>294</v>
      </c>
      <c r="H15" s="48">
        <f t="shared" si="7"/>
        <v>1600</v>
      </c>
      <c r="I15" s="58"/>
      <c r="J15" s="48">
        <f t="shared" si="9"/>
        <v>1600</v>
      </c>
      <c r="K15" s="49">
        <f t="shared" si="10"/>
        <v>8.1</v>
      </c>
      <c r="L15" s="59">
        <v>0.2</v>
      </c>
      <c r="M15" s="59">
        <v>6.6</v>
      </c>
      <c r="N15" s="59"/>
      <c r="O15" s="59">
        <v>1.3</v>
      </c>
      <c r="P15" s="49" t="s">
        <v>295</v>
      </c>
      <c r="Q15" s="65" t="s">
        <v>560</v>
      </c>
      <c r="R15" s="65" t="s">
        <v>561</v>
      </c>
      <c r="S15" s="66"/>
    </row>
    <row r="16" ht="24.95" customHeight="1" spans="1:19">
      <c r="A16" s="46">
        <v>4</v>
      </c>
      <c r="B16" s="47" t="s">
        <v>562</v>
      </c>
      <c r="C16" s="48" t="s">
        <v>292</v>
      </c>
      <c r="D16" s="49">
        <f t="shared" si="8"/>
        <v>9.9</v>
      </c>
      <c r="E16" s="48">
        <v>2021</v>
      </c>
      <c r="F16" s="48">
        <v>2022</v>
      </c>
      <c r="G16" s="48" t="s">
        <v>294</v>
      </c>
      <c r="H16" s="48">
        <f t="shared" si="7"/>
        <v>910.9</v>
      </c>
      <c r="I16" s="58"/>
      <c r="J16" s="48">
        <f t="shared" si="9"/>
        <v>910.9</v>
      </c>
      <c r="K16" s="49">
        <f t="shared" si="10"/>
        <v>9.9</v>
      </c>
      <c r="L16" s="59">
        <v>0.1</v>
      </c>
      <c r="M16" s="59">
        <v>6.8</v>
      </c>
      <c r="N16" s="59">
        <v>3</v>
      </c>
      <c r="O16" s="59"/>
      <c r="P16" s="49" t="s">
        <v>295</v>
      </c>
      <c r="Q16" s="65" t="s">
        <v>563</v>
      </c>
      <c r="R16" s="65" t="s">
        <v>564</v>
      </c>
      <c r="S16" s="66"/>
    </row>
    <row r="17" ht="24.95" customHeight="1" spans="1:19">
      <c r="A17" s="46">
        <v>5</v>
      </c>
      <c r="B17" s="47" t="s">
        <v>565</v>
      </c>
      <c r="C17" s="48" t="s">
        <v>292</v>
      </c>
      <c r="D17" s="49">
        <f t="shared" si="8"/>
        <v>8.6</v>
      </c>
      <c r="E17" s="48">
        <v>2021</v>
      </c>
      <c r="F17" s="48">
        <v>2022</v>
      </c>
      <c r="G17" s="48" t="s">
        <v>294</v>
      </c>
      <c r="H17" s="48">
        <f t="shared" si="7"/>
        <v>1620.6</v>
      </c>
      <c r="I17" s="58"/>
      <c r="J17" s="48">
        <f t="shared" si="9"/>
        <v>1620.6</v>
      </c>
      <c r="K17" s="49">
        <f t="shared" si="10"/>
        <v>8.6</v>
      </c>
      <c r="L17" s="59">
        <v>0.3</v>
      </c>
      <c r="M17" s="59">
        <v>5</v>
      </c>
      <c r="N17" s="59">
        <v>2</v>
      </c>
      <c r="O17" s="59">
        <v>1.3</v>
      </c>
      <c r="P17" s="49" t="s">
        <v>295</v>
      </c>
      <c r="Q17" s="65" t="s">
        <v>566</v>
      </c>
      <c r="R17" s="65" t="s">
        <v>567</v>
      </c>
      <c r="S17" s="66"/>
    </row>
    <row r="18" ht="24.75" customHeight="1" spans="1:19">
      <c r="A18" s="46">
        <v>6</v>
      </c>
      <c r="B18" s="47" t="s">
        <v>568</v>
      </c>
      <c r="C18" s="48" t="s">
        <v>292</v>
      </c>
      <c r="D18" s="49">
        <f t="shared" si="8"/>
        <v>8.4</v>
      </c>
      <c r="E18" s="48">
        <v>2021</v>
      </c>
      <c r="F18" s="48">
        <v>2022</v>
      </c>
      <c r="G18" s="48" t="s">
        <v>294</v>
      </c>
      <c r="H18" s="48">
        <f t="shared" si="7"/>
        <v>1540.9</v>
      </c>
      <c r="I18" s="58"/>
      <c r="J18" s="48">
        <f t="shared" si="9"/>
        <v>1540.9</v>
      </c>
      <c r="K18" s="49">
        <f t="shared" si="10"/>
        <v>8.4</v>
      </c>
      <c r="L18" s="59">
        <v>0.5</v>
      </c>
      <c r="M18" s="59">
        <v>3.9</v>
      </c>
      <c r="N18" s="59">
        <v>3</v>
      </c>
      <c r="O18" s="59">
        <v>1</v>
      </c>
      <c r="P18" s="49" t="s">
        <v>295</v>
      </c>
      <c r="Q18" s="65" t="s">
        <v>569</v>
      </c>
      <c r="R18" s="65" t="s">
        <v>570</v>
      </c>
      <c r="S18" s="66"/>
    </row>
    <row r="19" ht="36" customHeight="1" spans="1:19">
      <c r="A19" s="45" t="s">
        <v>571</v>
      </c>
      <c r="B19" s="50" t="s">
        <v>572</v>
      </c>
      <c r="C19" s="42" t="s">
        <v>285</v>
      </c>
      <c r="D19" s="43"/>
      <c r="E19" s="42">
        <v>2021</v>
      </c>
      <c r="F19" s="42">
        <v>2022</v>
      </c>
      <c r="G19" s="42" t="s">
        <v>287</v>
      </c>
      <c r="H19" s="44">
        <f t="shared" si="7"/>
        <v>756</v>
      </c>
      <c r="I19" s="44"/>
      <c r="J19" s="44">
        <f>N7*(43+51.4)+0.8</f>
        <v>756</v>
      </c>
      <c r="K19" s="44"/>
      <c r="L19" s="44"/>
      <c r="M19" s="44"/>
      <c r="N19" s="44"/>
      <c r="O19" s="44"/>
      <c r="P19" s="43" t="s">
        <v>288</v>
      </c>
      <c r="Q19" s="53" t="s">
        <v>573</v>
      </c>
      <c r="R19" s="53" t="s">
        <v>535</v>
      </c>
      <c r="S19" s="64"/>
    </row>
  </sheetData>
  <mergeCells count="23">
    <mergeCell ref="A1:B1"/>
    <mergeCell ref="A2:S2"/>
    <mergeCell ref="K4:O4"/>
    <mergeCell ref="A7:B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4:P6"/>
    <mergeCell ref="Q4:Q6"/>
    <mergeCell ref="R4:R6"/>
    <mergeCell ref="S4:S6"/>
  </mergeCells>
  <printOptions horizontalCentered="1"/>
  <pageMargins left="0.313888888888889" right="0.196527777777778" top="0.94375" bottom="0.707638888888889" header="0.432638888888889" footer="0.235416666666667"/>
  <pageSetup paperSize="9" scale="64" orientation="landscape" horizontalDpi="600" verticalDpi="600"/>
  <headerFooter alignWithMargins="0" scaleWithDoc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574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8" t="s">
        <v>580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总表!B6</f>
        <v>3831.25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7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7" t="s">
        <v>592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616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8" t="s">
        <v>617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总表!B7</f>
        <v>11202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618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19"/>
  <sheetViews>
    <sheetView zoomScale="160" zoomScaleNormal="160" workbookViewId="0">
      <selection activeCell="A1" sqref="A1"/>
    </sheetView>
  </sheetViews>
  <sheetFormatPr defaultColWidth="8.875" defaultRowHeight="13.5" customHeight="1" outlineLevelCol="5"/>
  <cols>
    <col min="1" max="1" width="8.375" style="1" customWidth="1"/>
    <col min="2" max="2" width="12.75" style="1" customWidth="1"/>
    <col min="3" max="3" width="13.75" style="1" customWidth="1"/>
    <col min="4" max="4" width="3.375" style="1" customWidth="1"/>
    <col min="5" max="5" width="23.125" style="1" customWidth="1"/>
    <col min="6" max="6" width="15.375" style="1" customWidth="1"/>
    <col min="7" max="16384" width="8.875" style="1" customWidth="1"/>
  </cols>
  <sheetData>
    <row r="1" s="1" customFormat="1" ht="15.75" spans="1:6">
      <c r="A1" s="2" t="s">
        <v>619</v>
      </c>
      <c r="B1" s="3"/>
      <c r="C1" s="3"/>
      <c r="D1" s="3"/>
      <c r="E1" s="3"/>
      <c r="F1" s="4"/>
    </row>
    <row r="2" s="1" customFormat="1" ht="51" customHeight="1" spans="1:6">
      <c r="A2" s="5" t="s">
        <v>575</v>
      </c>
      <c r="B2" s="5"/>
      <c r="C2" s="5"/>
      <c r="D2" s="5"/>
      <c r="E2" s="5"/>
      <c r="F2" s="5"/>
    </row>
    <row r="3" s="1" customFormat="1" ht="21.95" customHeight="1" spans="1:6">
      <c r="A3" s="6" t="s">
        <v>576</v>
      </c>
      <c r="B3" s="6"/>
      <c r="C3" s="6"/>
      <c r="D3" s="6"/>
      <c r="E3" s="6"/>
      <c r="F3" s="6"/>
    </row>
    <row r="4" s="1" customFormat="1" ht="24.95" customHeight="1" spans="1:6">
      <c r="A4" s="7" t="s">
        <v>577</v>
      </c>
      <c r="B4" s="7"/>
      <c r="C4" s="7"/>
      <c r="D4" s="7"/>
      <c r="E4" s="7" t="s">
        <v>578</v>
      </c>
      <c r="F4" s="7"/>
    </row>
    <row r="5" s="1" customFormat="1" ht="24.95" customHeight="1" spans="1:6">
      <c r="A5" s="8" t="s">
        <v>579</v>
      </c>
      <c r="B5" s="9"/>
      <c r="C5" s="9"/>
      <c r="D5" s="10"/>
      <c r="E5" s="11" t="s">
        <v>620</v>
      </c>
      <c r="F5" s="10"/>
    </row>
    <row r="6" s="1" customFormat="1" ht="24.95" customHeight="1" spans="1:6">
      <c r="A6" s="8" t="s">
        <v>581</v>
      </c>
      <c r="B6" s="9"/>
      <c r="C6" s="9"/>
      <c r="D6" s="10"/>
      <c r="E6" s="7">
        <f>总表!B8</f>
        <v>11391.25</v>
      </c>
      <c r="F6" s="7"/>
    </row>
    <row r="7" s="1" customFormat="1" ht="24.95" customHeight="1" spans="1:6">
      <c r="A7" s="7" t="s">
        <v>582</v>
      </c>
      <c r="B7" s="12" t="s">
        <v>583</v>
      </c>
      <c r="C7" s="12"/>
      <c r="D7" s="12"/>
      <c r="E7" s="12"/>
      <c r="F7" s="12"/>
    </row>
    <row r="8" s="1" customFormat="1" ht="24.95" customHeight="1" spans="1:6">
      <c r="A8" s="7" t="s">
        <v>584</v>
      </c>
      <c r="B8" s="7" t="s">
        <v>585</v>
      </c>
      <c r="C8" s="7" t="s">
        <v>586</v>
      </c>
      <c r="D8" s="7" t="s">
        <v>587</v>
      </c>
      <c r="E8" s="7"/>
      <c r="F8" s="13" t="s">
        <v>588</v>
      </c>
    </row>
    <row r="9" s="1" customFormat="1" ht="24.95" customHeight="1" spans="1:6">
      <c r="A9" s="7"/>
      <c r="B9" s="14" t="s">
        <v>589</v>
      </c>
      <c r="C9" s="15" t="s">
        <v>590</v>
      </c>
      <c r="D9" s="16" t="s">
        <v>591</v>
      </c>
      <c r="E9" s="16"/>
      <c r="F9" s="13" t="s">
        <v>621</v>
      </c>
    </row>
    <row r="10" s="1" customFormat="1" ht="24.95" customHeight="1" spans="1:6">
      <c r="A10" s="7"/>
      <c r="B10" s="14"/>
      <c r="C10" s="17"/>
      <c r="D10" s="16" t="s">
        <v>593</v>
      </c>
      <c r="E10" s="16"/>
      <c r="F10" s="13" t="s">
        <v>594</v>
      </c>
    </row>
    <row r="11" s="1" customFormat="1" ht="24.95" customHeight="1" spans="1:6">
      <c r="A11" s="7"/>
      <c r="B11" s="14"/>
      <c r="C11" s="17"/>
      <c r="D11" s="18" t="s">
        <v>595</v>
      </c>
      <c r="E11" s="19"/>
      <c r="F11" s="13" t="s">
        <v>594</v>
      </c>
    </row>
    <row r="12" s="1" customFormat="1" ht="24.95" customHeight="1" spans="1:6">
      <c r="A12" s="7"/>
      <c r="B12" s="14"/>
      <c r="C12" s="7" t="s">
        <v>596</v>
      </c>
      <c r="D12" s="16" t="s">
        <v>597</v>
      </c>
      <c r="E12" s="16"/>
      <c r="F12" s="7" t="s">
        <v>594</v>
      </c>
    </row>
    <row r="13" s="1" customFormat="1" ht="24.95" customHeight="1" spans="1:6">
      <c r="A13" s="7"/>
      <c r="B13" s="7" t="s">
        <v>598</v>
      </c>
      <c r="C13" s="7" t="s">
        <v>599</v>
      </c>
      <c r="D13" s="16" t="s">
        <v>600</v>
      </c>
      <c r="E13" s="16"/>
      <c r="F13" s="13" t="s">
        <v>601</v>
      </c>
    </row>
    <row r="14" s="1" customFormat="1" ht="24.95" customHeight="1" spans="1:6">
      <c r="A14" s="7"/>
      <c r="B14" s="7"/>
      <c r="C14" s="7"/>
      <c r="D14" s="16" t="s">
        <v>602</v>
      </c>
      <c r="E14" s="16"/>
      <c r="F14" s="13" t="s">
        <v>603</v>
      </c>
    </row>
    <row r="15" s="1" customFormat="1" ht="24.95" customHeight="1" spans="1:6">
      <c r="A15" s="7"/>
      <c r="B15" s="7"/>
      <c r="C15" s="7" t="s">
        <v>604</v>
      </c>
      <c r="D15" s="16" t="s">
        <v>605</v>
      </c>
      <c r="E15" s="16"/>
      <c r="F15" s="13" t="s">
        <v>606</v>
      </c>
    </row>
    <row r="16" s="1" customFormat="1" ht="24.95" customHeight="1" spans="1:6">
      <c r="A16" s="7"/>
      <c r="B16" s="7"/>
      <c r="C16" s="7"/>
      <c r="D16" s="16" t="s">
        <v>607</v>
      </c>
      <c r="E16" s="16"/>
      <c r="F16" s="13" t="s">
        <v>594</v>
      </c>
    </row>
    <row r="17" s="1" customFormat="1" ht="24.95" customHeight="1" spans="1:6">
      <c r="A17" s="7"/>
      <c r="B17" s="7"/>
      <c r="C17" s="7" t="s">
        <v>608</v>
      </c>
      <c r="D17" s="16" t="s">
        <v>609</v>
      </c>
      <c r="E17" s="16"/>
      <c r="F17" s="13" t="s">
        <v>610</v>
      </c>
    </row>
    <row r="18" s="1" customFormat="1" ht="24.95" customHeight="1" spans="1:6">
      <c r="A18" s="7"/>
      <c r="B18" s="7"/>
      <c r="C18" s="7"/>
      <c r="D18" s="16" t="s">
        <v>611</v>
      </c>
      <c r="E18" s="16"/>
      <c r="F18" s="13" t="s">
        <v>612</v>
      </c>
    </row>
    <row r="19" s="1" customFormat="1" ht="24.95" customHeight="1" spans="1:6">
      <c r="A19" s="7"/>
      <c r="B19" s="7"/>
      <c r="C19" s="7" t="s">
        <v>613</v>
      </c>
      <c r="D19" s="16" t="s">
        <v>614</v>
      </c>
      <c r="E19" s="16"/>
      <c r="F19" s="7" t="s">
        <v>615</v>
      </c>
    </row>
  </sheetData>
  <mergeCells count="28">
    <mergeCell ref="A2:F2"/>
    <mergeCell ref="A3:F3"/>
    <mergeCell ref="A4:D4"/>
    <mergeCell ref="E4:F4"/>
    <mergeCell ref="A5:D5"/>
    <mergeCell ref="E5:F5"/>
    <mergeCell ref="A6:D6"/>
    <mergeCell ref="E6:F6"/>
    <mergeCell ref="B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19"/>
    <mergeCell ref="B9:B12"/>
    <mergeCell ref="B13:B19"/>
    <mergeCell ref="C9:C11"/>
    <mergeCell ref="C13:C14"/>
    <mergeCell ref="C15:C16"/>
    <mergeCell ref="C17:C18"/>
  </mergeCells>
  <pageMargins left="1.14166666666667" right="0.865277777777778" top="1" bottom="1" header="0.511111111111111" footer="0.511111111111111"/>
  <pageSetup paperSize="9" scale="105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总表</vt:lpstr>
      <vt:lpstr>黄土高原水土流失综合治理天然林保护与营造林工程</vt:lpstr>
      <vt:lpstr>退化草原修复工程</vt:lpstr>
      <vt:lpstr>荒漠化治理工程</vt:lpstr>
      <vt:lpstr>秦岭生态保护和修复</vt:lpstr>
      <vt:lpstr>大巴山生物多样性保护与生态修复</vt:lpstr>
      <vt:lpstr>铜川</vt:lpstr>
      <vt:lpstr>宝鸡</vt:lpstr>
      <vt:lpstr>咸阳</vt:lpstr>
      <vt:lpstr>渭南</vt:lpstr>
      <vt:lpstr>延安</vt:lpstr>
      <vt:lpstr>榆林</vt:lpstr>
      <vt:lpstr>汉中</vt:lpstr>
      <vt:lpstr>安康</vt:lpstr>
      <vt:lpstr>商洛</vt:lpstr>
      <vt:lpstr>韩城</vt:lpstr>
      <vt:lpstr>杨凌</vt:lpstr>
      <vt:lpstr>森林资源管理局</vt:lpstr>
      <vt:lpstr>飞播站</vt:lpstr>
      <vt:lpstr>太白山</vt:lpstr>
      <vt:lpstr>长青</vt:lpstr>
      <vt:lpstr>朱鹮</vt:lpstr>
      <vt:lpstr>牛背梁</vt:lpstr>
      <vt:lpstr>楼观台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许文宇</cp:lastModifiedBy>
  <cp:revision>1</cp:revision>
  <dcterms:created xsi:type="dcterms:W3CDTF">2021-07-20T15:41:55Z</dcterms:created>
  <dcterms:modified xsi:type="dcterms:W3CDTF">2021-09-26T09:09:24Z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CF69CC4534CD45F0BF6F7C14B56AB8E9</vt:lpwstr>
  </property>
</Properties>
</file>